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daci\OET\2023\Cijene DTK\JR\"/>
    </mc:Choice>
  </mc:AlternateContent>
  <bookViews>
    <workbookView xWindow="0" yWindow="0" windowWidth="28800" windowHeight="9900"/>
  </bookViews>
  <sheets>
    <sheet name="Sheet1" sheetId="1" r:id="rId1"/>
  </sheets>
  <externalReferences>
    <externalReference r:id="rId2"/>
  </externalReferences>
  <definedNames>
    <definedName name="input.g_a.percentage">'[1]1G MARK-UP COSTS'!$B$50</definedName>
    <definedName name="input.risk.premium">[1]CONTROL!$C$34</definedName>
    <definedName name="input.wacc">[1]CONTROL!$C$32</definedName>
    <definedName name="resources.capex.cost.trends">'[1]1F INP COST TRENDS'!$O$15:$O$814</definedName>
    <definedName name="resources.list.index">'[1]0B PAR RESOURCES'!$M$9:$M$408</definedName>
    <definedName name="resources.units.incr1">'[1]8A CONSOL RES '!$G$14:$BD$413</definedName>
    <definedName name="resources.variables">'[1]0B PAR RESOURCES'!$L$9:$L$408</definedName>
    <definedName name="selection.non.fully.depreciated.percentage">'[1]2D INP RESOURCES LIVES'!$F$12</definedName>
    <definedName name="time.vector">'[1]0D PAR OTHER'!$B$31:$AY$31</definedName>
  </definedName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0" i="1" l="1" a="1"/>
  <c r="H130" i="1" s="1"/>
  <c r="S126" i="1"/>
  <c r="S125" i="1"/>
  <c r="S124" i="1"/>
  <c r="S123" i="1"/>
  <c r="S122" i="1"/>
  <c r="W121" i="1"/>
  <c r="S121" i="1"/>
  <c r="W120" i="1"/>
  <c r="S120" i="1"/>
  <c r="W119" i="1"/>
  <c r="S119" i="1"/>
  <c r="W118" i="1"/>
  <c r="S118" i="1"/>
  <c r="W117" i="1"/>
  <c r="T117" i="1"/>
  <c r="S117" i="1"/>
  <c r="W116" i="1"/>
  <c r="S116" i="1"/>
  <c r="W115" i="1"/>
  <c r="T115" i="1"/>
  <c r="S115" i="1"/>
  <c r="W114" i="1"/>
  <c r="S114" i="1"/>
  <c r="W113" i="1"/>
  <c r="S113" i="1"/>
  <c r="W112" i="1"/>
  <c r="S112" i="1"/>
  <c r="W111" i="1"/>
  <c r="T111" i="1"/>
  <c r="S111" i="1"/>
  <c r="D110" i="1" a="1"/>
  <c r="L110" i="1" s="1"/>
  <c r="D91" i="1" a="1"/>
  <c r="I91" i="1" s="1"/>
  <c r="D72" i="1" a="1"/>
  <c r="M72" i="1" s="1"/>
  <c r="D53" i="1" a="1"/>
  <c r="K53" i="1" s="1"/>
  <c r="K60" i="1" s="1"/>
  <c r="L48" i="1"/>
  <c r="J48" i="1"/>
  <c r="I48" i="1"/>
  <c r="L47" i="1"/>
  <c r="J47" i="1"/>
  <c r="I47" i="1"/>
  <c r="L46" i="1"/>
  <c r="J46" i="1"/>
  <c r="I46" i="1"/>
  <c r="L45" i="1"/>
  <c r="J45" i="1"/>
  <c r="I45" i="1"/>
  <c r="L44" i="1"/>
  <c r="J44" i="1"/>
  <c r="I44" i="1"/>
  <c r="L43" i="1"/>
  <c r="J43" i="1"/>
  <c r="I43" i="1"/>
  <c r="L42" i="1"/>
  <c r="J42" i="1"/>
  <c r="I42" i="1"/>
  <c r="L41" i="1"/>
  <c r="J41" i="1"/>
  <c r="I41" i="1"/>
  <c r="L40" i="1"/>
  <c r="J40" i="1"/>
  <c r="I40" i="1"/>
  <c r="L39" i="1"/>
  <c r="L38" i="1"/>
  <c r="J38" i="1"/>
  <c r="I38" i="1"/>
  <c r="L37" i="1"/>
  <c r="J37" i="1"/>
  <c r="I37" i="1"/>
  <c r="L36" i="1"/>
  <c r="J36" i="1"/>
  <c r="I36" i="1"/>
  <c r="L35" i="1"/>
  <c r="I35" i="1"/>
  <c r="L34" i="1"/>
  <c r="J34" i="1"/>
  <c r="I34" i="1"/>
  <c r="L33" i="1"/>
  <c r="J33" i="1"/>
  <c r="I33" i="1"/>
  <c r="D26" i="1" a="1"/>
  <c r="M26" i="1" s="1"/>
  <c r="D21" i="1" a="1"/>
  <c r="M21" i="1" s="1"/>
  <c r="I53" i="1" l="1"/>
  <c r="I65" i="1" s="1"/>
  <c r="N130" i="1"/>
  <c r="F72" i="1"/>
  <c r="N72" i="1"/>
  <c r="M110" i="1"/>
  <c r="G110" i="1"/>
  <c r="H110" i="1"/>
  <c r="F21" i="1"/>
  <c r="J26" i="1"/>
  <c r="E91" i="1"/>
  <c r="I110" i="1"/>
  <c r="G21" i="1"/>
  <c r="L26" i="1"/>
  <c r="D53" i="1"/>
  <c r="D62" i="1" s="1"/>
  <c r="D72" i="1"/>
  <c r="F91" i="1"/>
  <c r="J110" i="1"/>
  <c r="E26" i="1"/>
  <c r="N91" i="1"/>
  <c r="N110" i="1"/>
  <c r="F130" i="1"/>
  <c r="H21" i="1"/>
  <c r="G72" i="1"/>
  <c r="J21" i="1"/>
  <c r="L53" i="1"/>
  <c r="L62" i="1" s="1"/>
  <c r="H72" i="1"/>
  <c r="E110" i="1"/>
  <c r="I130" i="1"/>
  <c r="I21" i="1"/>
  <c r="N21" i="1"/>
  <c r="L72" i="1"/>
  <c r="F110" i="1"/>
  <c r="J130" i="1"/>
  <c r="K58" i="1"/>
  <c r="I60" i="1"/>
  <c r="K63" i="1"/>
  <c r="K55" i="1"/>
  <c r="K65" i="1"/>
  <c r="K57" i="1"/>
  <c r="K62" i="1"/>
  <c r="K54" i="1"/>
  <c r="K67" i="1"/>
  <c r="K59" i="1"/>
  <c r="K64" i="1"/>
  <c r="K56" i="1"/>
  <c r="K61" i="1"/>
  <c r="B54" i="1" a="1"/>
  <c r="K69" i="1"/>
  <c r="I26" i="1"/>
  <c r="N26" i="1"/>
  <c r="H26" i="1"/>
  <c r="F26" i="1"/>
  <c r="G26" i="1"/>
  <c r="L69" i="1"/>
  <c r="D26" i="1"/>
  <c r="I56" i="1"/>
  <c r="K66" i="1"/>
  <c r="K68" i="1"/>
  <c r="K26" i="1"/>
  <c r="J53" i="1"/>
  <c r="H53" i="1"/>
  <c r="G53" i="1"/>
  <c r="N53" i="1"/>
  <c r="F53" i="1"/>
  <c r="M53" i="1"/>
  <c r="E53" i="1"/>
  <c r="G91" i="1"/>
  <c r="K21" i="1"/>
  <c r="I72" i="1"/>
  <c r="H91" i="1"/>
  <c r="D21" i="1"/>
  <c r="L21" i="1"/>
  <c r="J72" i="1"/>
  <c r="J91" i="1"/>
  <c r="E21" i="1"/>
  <c r="K72" i="1"/>
  <c r="K91" i="1"/>
  <c r="L91" i="1"/>
  <c r="E72" i="1"/>
  <c r="D91" i="1"/>
  <c r="M91" i="1"/>
  <c r="K130" i="1"/>
  <c r="D130" i="1"/>
  <c r="L130" i="1"/>
  <c r="E130" i="1"/>
  <c r="M130" i="1"/>
  <c r="K110" i="1"/>
  <c r="G130" i="1"/>
  <c r="D110" i="1"/>
  <c r="I68" i="1" l="1"/>
  <c r="L66" i="1"/>
  <c r="L61" i="1"/>
  <c r="I55" i="1"/>
  <c r="I59" i="1"/>
  <c r="I63" i="1"/>
  <c r="L56" i="1"/>
  <c r="I54" i="1"/>
  <c r="I61" i="1"/>
  <c r="I57" i="1"/>
  <c r="I66" i="1"/>
  <c r="L67" i="1"/>
  <c r="I62" i="1"/>
  <c r="I69" i="1"/>
  <c r="I64" i="1"/>
  <c r="L60" i="1"/>
  <c r="I58" i="1"/>
  <c r="L68" i="1"/>
  <c r="I67" i="1"/>
  <c r="L58" i="1"/>
  <c r="L64" i="1"/>
  <c r="L59" i="1"/>
  <c r="L54" i="1"/>
  <c r="L65" i="1"/>
  <c r="D61" i="1"/>
  <c r="D69" i="1"/>
  <c r="D68" i="1"/>
  <c r="D58" i="1"/>
  <c r="D56" i="1"/>
  <c r="D66" i="1"/>
  <c r="D64" i="1"/>
  <c r="D55" i="1"/>
  <c r="D59" i="1"/>
  <c r="L57" i="1"/>
  <c r="L63" i="1"/>
  <c r="L55" i="1"/>
  <c r="D57" i="1"/>
  <c r="D67" i="1"/>
  <c r="D60" i="1"/>
  <c r="D63" i="1"/>
  <c r="D54" i="1"/>
  <c r="D65" i="1"/>
  <c r="E65" i="1"/>
  <c r="E57" i="1"/>
  <c r="E67" i="1"/>
  <c r="E59" i="1"/>
  <c r="E64" i="1"/>
  <c r="E56" i="1"/>
  <c r="E69" i="1"/>
  <c r="E61" i="1"/>
  <c r="E66" i="1"/>
  <c r="E58" i="1"/>
  <c r="E55" i="1"/>
  <c r="E68" i="1"/>
  <c r="E62" i="1"/>
  <c r="E60" i="1"/>
  <c r="E54" i="1"/>
  <c r="E63" i="1"/>
  <c r="M65" i="1"/>
  <c r="M57" i="1"/>
  <c r="M67" i="1"/>
  <c r="M59" i="1"/>
  <c r="M64" i="1"/>
  <c r="M56" i="1"/>
  <c r="M69" i="1"/>
  <c r="M61" i="1"/>
  <c r="M66" i="1"/>
  <c r="M58" i="1"/>
  <c r="M68" i="1"/>
  <c r="M62" i="1"/>
  <c r="M60" i="1"/>
  <c r="M54" i="1"/>
  <c r="M63" i="1"/>
  <c r="M55" i="1"/>
  <c r="F62" i="1"/>
  <c r="F54" i="1"/>
  <c r="F64" i="1"/>
  <c r="F56" i="1"/>
  <c r="F69" i="1"/>
  <c r="F61" i="1"/>
  <c r="F66" i="1"/>
  <c r="F58" i="1"/>
  <c r="F63" i="1"/>
  <c r="F55" i="1"/>
  <c r="F59" i="1"/>
  <c r="F57" i="1"/>
  <c r="F68" i="1"/>
  <c r="F60" i="1"/>
  <c r="F67" i="1"/>
  <c r="F65" i="1"/>
  <c r="B64" i="1"/>
  <c r="B56" i="1"/>
  <c r="B62" i="1"/>
  <c r="B54" i="1"/>
  <c r="B69" i="1"/>
  <c r="B61" i="1"/>
  <c r="B68" i="1"/>
  <c r="B60" i="1"/>
  <c r="B67" i="1"/>
  <c r="B59" i="1"/>
  <c r="B63" i="1"/>
  <c r="B58" i="1"/>
  <c r="B57" i="1"/>
  <c r="B55" i="1"/>
  <c r="B66" i="1"/>
  <c r="B65" i="1"/>
  <c r="N62" i="1"/>
  <c r="N54" i="1"/>
  <c r="N64" i="1"/>
  <c r="N56" i="1"/>
  <c r="N69" i="1"/>
  <c r="N61" i="1"/>
  <c r="N66" i="1"/>
  <c r="N58" i="1"/>
  <c r="N63" i="1"/>
  <c r="N55" i="1"/>
  <c r="N60" i="1"/>
  <c r="N67" i="1"/>
  <c r="N65" i="1"/>
  <c r="N59" i="1"/>
  <c r="N57" i="1"/>
  <c r="N68" i="1"/>
  <c r="G67" i="1"/>
  <c r="G59" i="1"/>
  <c r="G69" i="1"/>
  <c r="G61" i="1"/>
  <c r="G66" i="1"/>
  <c r="G58" i="1"/>
  <c r="G63" i="1"/>
  <c r="G55" i="1"/>
  <c r="G68" i="1"/>
  <c r="G60" i="1"/>
  <c r="G64" i="1"/>
  <c r="G62" i="1"/>
  <c r="G56" i="1"/>
  <c r="G54" i="1"/>
  <c r="G65" i="1"/>
  <c r="G57" i="1"/>
  <c r="H64" i="1"/>
  <c r="H56" i="1"/>
  <c r="H66" i="1"/>
  <c r="H58" i="1"/>
  <c r="H63" i="1"/>
  <c r="H55" i="1"/>
  <c r="H68" i="1"/>
  <c r="H60" i="1"/>
  <c r="H65" i="1"/>
  <c r="H57" i="1"/>
  <c r="H62" i="1"/>
  <c r="H54" i="1"/>
  <c r="H69" i="1"/>
  <c r="H67" i="1"/>
  <c r="H61" i="1"/>
  <c r="H59" i="1"/>
  <c r="J66" i="1"/>
  <c r="J58" i="1"/>
  <c r="J68" i="1"/>
  <c r="J60" i="1"/>
  <c r="J65" i="1"/>
  <c r="J57" i="1"/>
  <c r="J62" i="1"/>
  <c r="J54" i="1"/>
  <c r="J67" i="1"/>
  <c r="J59" i="1"/>
  <c r="J64" i="1"/>
  <c r="J56" i="1"/>
  <c r="J69" i="1"/>
  <c r="J63" i="1"/>
  <c r="J61" i="1"/>
  <c r="J55" i="1"/>
  <c r="D92" i="1" l="1" a="1"/>
  <c r="D73" i="1" a="1"/>
  <c r="M88" i="1" s="1"/>
  <c r="B73" i="1" a="1"/>
  <c r="G92" i="1" l="1"/>
  <c r="I93" i="1"/>
  <c r="E95" i="1"/>
  <c r="G96" i="1"/>
  <c r="I97" i="1"/>
  <c r="E99" i="1"/>
  <c r="G100" i="1"/>
  <c r="I101" i="1"/>
  <c r="J101" i="1" s="1"/>
  <c r="K101" i="1" s="1"/>
  <c r="L101" i="1" s="1"/>
  <c r="M101" i="1" s="1"/>
  <c r="N101" i="1" s="1"/>
  <c r="E103" i="1"/>
  <c r="G104" i="1"/>
  <c r="I105" i="1"/>
  <c r="E107" i="1"/>
  <c r="F107" i="1"/>
  <c r="G107" i="1"/>
  <c r="D93" i="1"/>
  <c r="H99" i="1"/>
  <c r="H103" i="1"/>
  <c r="H107" i="1"/>
  <c r="G94" i="1"/>
  <c r="E97" i="1"/>
  <c r="E101" i="1"/>
  <c r="E105" i="1"/>
  <c r="F93" i="1"/>
  <c r="D96" i="1"/>
  <c r="D100" i="1"/>
  <c r="D104" i="1"/>
  <c r="G93" i="1"/>
  <c r="G97" i="1"/>
  <c r="G101" i="1"/>
  <c r="G105" i="1"/>
  <c r="H93" i="1"/>
  <c r="H97" i="1"/>
  <c r="F100" i="1"/>
  <c r="F104" i="1"/>
  <c r="H92" i="1"/>
  <c r="D94" i="1"/>
  <c r="F95" i="1"/>
  <c r="H96" i="1"/>
  <c r="D98" i="1"/>
  <c r="F99" i="1"/>
  <c r="H100" i="1"/>
  <c r="D102" i="1"/>
  <c r="F103" i="1"/>
  <c r="H104" i="1"/>
  <c r="D106" i="1"/>
  <c r="H95" i="1"/>
  <c r="D97" i="1"/>
  <c r="D101" i="1"/>
  <c r="F106" i="1"/>
  <c r="I92" i="1"/>
  <c r="E94" i="1"/>
  <c r="G95" i="1"/>
  <c r="I96" i="1"/>
  <c r="J96" i="1" s="1"/>
  <c r="K96" i="1" s="1"/>
  <c r="L96" i="1" s="1"/>
  <c r="M96" i="1" s="1"/>
  <c r="N96" i="1" s="1"/>
  <c r="E98" i="1"/>
  <c r="G99" i="1"/>
  <c r="I100" i="1"/>
  <c r="J100" i="1" s="1"/>
  <c r="K100" i="1" s="1"/>
  <c r="L100" i="1" s="1"/>
  <c r="M100" i="1" s="1"/>
  <c r="N100" i="1" s="1"/>
  <c r="E102" i="1"/>
  <c r="G103" i="1"/>
  <c r="I104" i="1"/>
  <c r="E106" i="1"/>
  <c r="F94" i="1"/>
  <c r="F98" i="1"/>
  <c r="F102" i="1"/>
  <c r="D105" i="1"/>
  <c r="E93" i="1"/>
  <c r="I95" i="1"/>
  <c r="G98" i="1"/>
  <c r="I99" i="1"/>
  <c r="G102" i="1"/>
  <c r="I103" i="1"/>
  <c r="J103" i="1" s="1"/>
  <c r="K103" i="1" s="1"/>
  <c r="L103" i="1" s="1"/>
  <c r="M103" i="1" s="1"/>
  <c r="N103" i="1" s="1"/>
  <c r="G106" i="1"/>
  <c r="I107" i="1"/>
  <c r="D92" i="1"/>
  <c r="H94" i="1"/>
  <c r="F97" i="1"/>
  <c r="H98" i="1"/>
  <c r="F101" i="1"/>
  <c r="H102" i="1"/>
  <c r="F105" i="1"/>
  <c r="H106" i="1"/>
  <c r="E92" i="1"/>
  <c r="I94" i="1"/>
  <c r="E96" i="1"/>
  <c r="I98" i="1"/>
  <c r="J98" i="1" s="1"/>
  <c r="K98" i="1" s="1"/>
  <c r="L98" i="1" s="1"/>
  <c r="M98" i="1" s="1"/>
  <c r="N98" i="1" s="1"/>
  <c r="E100" i="1"/>
  <c r="I102" i="1"/>
  <c r="J102" i="1" s="1"/>
  <c r="K102" i="1" s="1"/>
  <c r="L102" i="1" s="1"/>
  <c r="M102" i="1" s="1"/>
  <c r="N102" i="1" s="1"/>
  <c r="E104" i="1"/>
  <c r="I106" i="1"/>
  <c r="J106" i="1" s="1"/>
  <c r="K106" i="1" s="1"/>
  <c r="L106" i="1" s="1"/>
  <c r="M106" i="1" s="1"/>
  <c r="N106" i="1" s="1"/>
  <c r="F92" i="1"/>
  <c r="D95" i="1"/>
  <c r="F96" i="1"/>
  <c r="D99" i="1"/>
  <c r="H101" i="1"/>
  <c r="D103" i="1"/>
  <c r="H105" i="1"/>
  <c r="D107" i="1"/>
  <c r="J94" i="1"/>
  <c r="K94" i="1" s="1"/>
  <c r="L94" i="1" s="1"/>
  <c r="M94" i="1" s="1"/>
  <c r="N94" i="1" s="1"/>
  <c r="J93" i="1"/>
  <c r="K93" i="1" s="1"/>
  <c r="L93" i="1" s="1"/>
  <c r="M93" i="1" s="1"/>
  <c r="N93" i="1" s="1"/>
  <c r="J97" i="1"/>
  <c r="K97" i="1" s="1"/>
  <c r="L97" i="1" s="1"/>
  <c r="M97" i="1" s="1"/>
  <c r="N97" i="1" s="1"/>
  <c r="J105" i="1"/>
  <c r="K105" i="1" s="1"/>
  <c r="L105" i="1" s="1"/>
  <c r="M105" i="1" s="1"/>
  <c r="N105" i="1" s="1"/>
  <c r="J92" i="1"/>
  <c r="K92" i="1" s="1"/>
  <c r="L92" i="1" s="1"/>
  <c r="M92" i="1" s="1"/>
  <c r="N92" i="1" s="1"/>
  <c r="J104" i="1"/>
  <c r="K104" i="1" s="1"/>
  <c r="L104" i="1" s="1"/>
  <c r="M104" i="1" s="1"/>
  <c r="N104" i="1" s="1"/>
  <c r="J95" i="1"/>
  <c r="K95" i="1" s="1"/>
  <c r="L95" i="1" s="1"/>
  <c r="M95" i="1" s="1"/>
  <c r="N95" i="1" s="1"/>
  <c r="J99" i="1"/>
  <c r="K99" i="1" s="1"/>
  <c r="L99" i="1" s="1"/>
  <c r="M99" i="1" s="1"/>
  <c r="N99" i="1" s="1"/>
  <c r="J107" i="1"/>
  <c r="K107" i="1" s="1"/>
  <c r="L107" i="1" s="1"/>
  <c r="M107" i="1" s="1"/>
  <c r="N107" i="1" s="1"/>
  <c r="D74" i="1"/>
  <c r="N74" i="1"/>
  <c r="E86" i="1"/>
  <c r="I77" i="1"/>
  <c r="M84" i="1"/>
  <c r="K75" i="1"/>
  <c r="I76" i="1"/>
  <c r="N80" i="1"/>
  <c r="K88" i="1"/>
  <c r="N73" i="1"/>
  <c r="I87" i="1"/>
  <c r="E77" i="1"/>
  <c r="F77" i="1"/>
  <c r="K77" i="1"/>
  <c r="M77" i="1"/>
  <c r="N77" i="1"/>
  <c r="H78" i="1"/>
  <c r="J78" i="1"/>
  <c r="K78" i="1"/>
  <c r="M75" i="1"/>
  <c r="K81" i="1"/>
  <c r="L87" i="1"/>
  <c r="H77" i="1"/>
  <c r="F83" i="1"/>
  <c r="E73" i="1"/>
  <c r="N78" i="1"/>
  <c r="L84" i="1"/>
  <c r="K74" i="1"/>
  <c r="I80" i="1"/>
  <c r="H86" i="1"/>
  <c r="G76" i="1"/>
  <c r="E82" i="1"/>
  <c r="G88" i="1"/>
  <c r="G73" i="1"/>
  <c r="F74" i="1"/>
  <c r="H74" i="1"/>
  <c r="L81" i="1"/>
  <c r="G83" i="1"/>
  <c r="M74" i="1"/>
  <c r="D75" i="1"/>
  <c r="F76" i="1"/>
  <c r="E75" i="1"/>
  <c r="I82" i="1"/>
  <c r="L79" i="1"/>
  <c r="H81" i="1"/>
  <c r="E79" i="1"/>
  <c r="G79" i="1"/>
  <c r="H79" i="1"/>
  <c r="M79" i="1"/>
  <c r="D80" i="1"/>
  <c r="E80" i="1"/>
  <c r="J80" i="1"/>
  <c r="L80" i="1"/>
  <c r="J76" i="1"/>
  <c r="H82" i="1"/>
  <c r="J88" i="1"/>
  <c r="E78" i="1"/>
  <c r="N83" i="1"/>
  <c r="M73" i="1"/>
  <c r="K79" i="1"/>
  <c r="I85" i="1"/>
  <c r="H75" i="1"/>
  <c r="F81" i="1"/>
  <c r="F87" i="1"/>
  <c r="D77" i="1"/>
  <c r="M82" i="1"/>
  <c r="N85" i="1"/>
  <c r="I73" i="1"/>
  <c r="G74" i="1"/>
  <c r="F80" i="1"/>
  <c r="M87" i="1"/>
  <c r="D79" i="1"/>
  <c r="K80" i="1"/>
  <c r="L75" i="1"/>
  <c r="N76" i="1"/>
  <c r="K76" i="1"/>
  <c r="D84" i="1"/>
  <c r="J75" i="1"/>
  <c r="M80" i="1"/>
  <c r="G81" i="1"/>
  <c r="I81" i="1"/>
  <c r="J81" i="1"/>
  <c r="D82" i="1"/>
  <c r="F82" i="1"/>
  <c r="G82" i="1"/>
  <c r="L82" i="1"/>
  <c r="G77" i="1"/>
  <c r="E83" i="1"/>
  <c r="D73" i="1"/>
  <c r="M78" i="1"/>
  <c r="K84" i="1"/>
  <c r="J74" i="1"/>
  <c r="H80" i="1"/>
  <c r="G86" i="1"/>
  <c r="E76" i="1"/>
  <c r="N81" i="1"/>
  <c r="D88" i="1"/>
  <c r="L77" i="1"/>
  <c r="J83" i="1"/>
  <c r="K86" i="1"/>
  <c r="J73" i="1"/>
  <c r="L74" i="1"/>
  <c r="N75" i="1"/>
  <c r="F73" i="1"/>
  <c r="J86" i="1"/>
  <c r="I75" i="1"/>
  <c r="H76" i="1"/>
  <c r="N86" i="1"/>
  <c r="F78" i="1"/>
  <c r="J85" i="1"/>
  <c r="N82" i="1"/>
  <c r="D83" i="1"/>
  <c r="I83" i="1"/>
  <c r="K83" i="1"/>
  <c r="L83" i="1"/>
  <c r="F84" i="1"/>
  <c r="H84" i="1"/>
  <c r="I84" i="1"/>
  <c r="D78" i="1"/>
  <c r="M83" i="1"/>
  <c r="L73" i="1"/>
  <c r="J79" i="1"/>
  <c r="H85" i="1"/>
  <c r="G75" i="1"/>
  <c r="E81" i="1"/>
  <c r="E87" i="1"/>
  <c r="M76" i="1"/>
  <c r="K82" i="1"/>
  <c r="N88" i="1"/>
  <c r="I78" i="1"/>
  <c r="G84" i="1"/>
  <c r="H87" i="1"/>
  <c r="N84" i="1"/>
  <c r="E85" i="1"/>
  <c r="F85" i="1"/>
  <c r="K85" i="1"/>
  <c r="M85" i="1"/>
  <c r="D86" i="1"/>
  <c r="I86" i="1"/>
  <c r="L86" i="1"/>
  <c r="L78" i="1"/>
  <c r="J84" i="1"/>
  <c r="I74" i="1"/>
  <c r="G80" i="1"/>
  <c r="F86" i="1"/>
  <c r="D76" i="1"/>
  <c r="M81" i="1"/>
  <c r="N87" i="1"/>
  <c r="J77" i="1"/>
  <c r="H83" i="1"/>
  <c r="H73" i="1"/>
  <c r="F79" i="1"/>
  <c r="D85" i="1"/>
  <c r="E88" i="1"/>
  <c r="M86" i="1"/>
  <c r="G87" i="1"/>
  <c r="J87" i="1"/>
  <c r="K87" i="1"/>
  <c r="F88" i="1"/>
  <c r="H88" i="1"/>
  <c r="I88" i="1"/>
  <c r="K73" i="1"/>
  <c r="I79" i="1"/>
  <c r="G85" i="1"/>
  <c r="F75" i="1"/>
  <c r="D81" i="1"/>
  <c r="D87" i="1"/>
  <c r="L76" i="1"/>
  <c r="J82" i="1"/>
  <c r="L88" i="1"/>
  <c r="G78" i="1"/>
  <c r="E84" i="1"/>
  <c r="E74" i="1"/>
  <c r="N79" i="1"/>
  <c r="L85" i="1"/>
  <c r="C87" i="1"/>
  <c r="C83" i="1"/>
  <c r="C79" i="1"/>
  <c r="C75" i="1"/>
  <c r="C86" i="1"/>
  <c r="C82" i="1"/>
  <c r="C78" i="1"/>
  <c r="C74" i="1"/>
  <c r="B86" i="1"/>
  <c r="B82" i="1"/>
  <c r="B78" i="1"/>
  <c r="B74" i="1"/>
  <c r="C85" i="1"/>
  <c r="C81" i="1"/>
  <c r="C77" i="1"/>
  <c r="C73" i="1"/>
  <c r="B85" i="1"/>
  <c r="B81" i="1"/>
  <c r="B77" i="1"/>
  <c r="B73" i="1"/>
  <c r="C88" i="1"/>
  <c r="B79" i="1"/>
  <c r="B88" i="1"/>
  <c r="C76" i="1"/>
  <c r="B87" i="1"/>
  <c r="B76" i="1"/>
  <c r="C84" i="1"/>
  <c r="B75" i="1"/>
  <c r="B84" i="1"/>
  <c r="B83" i="1"/>
  <c r="C80" i="1"/>
  <c r="B80" i="1"/>
  <c r="D131" i="1" l="1" a="1"/>
  <c r="K141" i="1" s="1"/>
  <c r="D122" i="1" a="1"/>
  <c r="I126" i="1" s="1"/>
  <c r="G131" i="1"/>
  <c r="D111" i="1" a="1"/>
  <c r="B92" i="1" a="1"/>
  <c r="F135" i="1" l="1"/>
  <c r="N135" i="1"/>
  <c r="K131" i="1"/>
  <c r="I137" i="1"/>
  <c r="L131" i="1"/>
  <c r="J137" i="1"/>
  <c r="M131" i="1"/>
  <c r="D147" i="1" s="1"/>
  <c r="K137" i="1"/>
  <c r="K132" i="1"/>
  <c r="I138" i="1"/>
  <c r="M132" i="1"/>
  <c r="K138" i="1"/>
  <c r="K133" i="1"/>
  <c r="I139" i="1"/>
  <c r="N134" i="1"/>
  <c r="K135" i="1"/>
  <c r="G139" i="1"/>
  <c r="J131" i="1"/>
  <c r="J134" i="1"/>
  <c r="H140" i="1"/>
  <c r="K134" i="1"/>
  <c r="I140" i="1"/>
  <c r="L134" i="1"/>
  <c r="J140" i="1"/>
  <c r="J135" i="1"/>
  <c r="H141" i="1"/>
  <c r="L135" i="1"/>
  <c r="J141" i="1"/>
  <c r="J136" i="1"/>
  <c r="M137" i="1"/>
  <c r="J138" i="1"/>
  <c r="L133" i="1"/>
  <c r="I134" i="1"/>
  <c r="G135" i="1"/>
  <c r="E141" i="1"/>
  <c r="H135" i="1"/>
  <c r="F141" i="1"/>
  <c r="I135" i="1"/>
  <c r="G141" i="1"/>
  <c r="G136" i="1"/>
  <c r="I141" i="1"/>
  <c r="I136" i="1"/>
  <c r="I131" i="1"/>
  <c r="G137" i="1"/>
  <c r="L140" i="1"/>
  <c r="L141" i="1"/>
  <c r="K136" i="1"/>
  <c r="H137" i="1"/>
  <c r="D136" i="1"/>
  <c r="M141" i="1"/>
  <c r="E136" i="1"/>
  <c r="N141" i="1"/>
  <c r="F136" i="1"/>
  <c r="F131" i="1"/>
  <c r="D137" i="1"/>
  <c r="H131" i="1"/>
  <c r="F137" i="1"/>
  <c r="F132" i="1"/>
  <c r="D138" i="1"/>
  <c r="G132" i="1"/>
  <c r="D133" i="1"/>
  <c r="J139" i="1"/>
  <c r="G140" i="1"/>
  <c r="L136" i="1"/>
  <c r="D131" i="1"/>
  <c r="M136" i="1"/>
  <c r="E131" i="1"/>
  <c r="N136" i="1"/>
  <c r="N131" i="1"/>
  <c r="L137" i="1"/>
  <c r="E132" i="1"/>
  <c r="N137" i="1"/>
  <c r="N132" i="1"/>
  <c r="L138" i="1"/>
  <c r="I133" i="1"/>
  <c r="E133" i="1"/>
  <c r="N138" i="1"/>
  <c r="F133" i="1"/>
  <c r="D139" i="1"/>
  <c r="G133" i="1"/>
  <c r="E139" i="1"/>
  <c r="E134" i="1"/>
  <c r="N139" i="1"/>
  <c r="G134" i="1"/>
  <c r="E140" i="1"/>
  <c r="E135" i="1"/>
  <c r="N140" i="1"/>
  <c r="E138" i="1"/>
  <c r="M138" i="1"/>
  <c r="F134" i="1"/>
  <c r="H132" i="1"/>
  <c r="F138" i="1"/>
  <c r="I132" i="1"/>
  <c r="G138" i="1"/>
  <c r="J132" i="1"/>
  <c r="H138" i="1"/>
  <c r="H133" i="1"/>
  <c r="F139" i="1"/>
  <c r="J133" i="1"/>
  <c r="H139" i="1"/>
  <c r="H134" i="1"/>
  <c r="F140" i="1"/>
  <c r="D141" i="1"/>
  <c r="E137" i="1"/>
  <c r="D132" i="1"/>
  <c r="L132" i="1"/>
  <c r="H136" i="1"/>
  <c r="D140" i="1"/>
  <c r="M133" i="1"/>
  <c r="K139" i="1"/>
  <c r="N133" i="1"/>
  <c r="L139" i="1"/>
  <c r="D134" i="1"/>
  <c r="M139" i="1"/>
  <c r="M134" i="1"/>
  <c r="K140" i="1"/>
  <c r="D135" i="1"/>
  <c r="M140" i="1"/>
  <c r="M135" i="1"/>
  <c r="D148" i="1" s="1"/>
  <c r="E126" i="1"/>
  <c r="D122" i="1"/>
  <c r="H123" i="1"/>
  <c r="H122" i="1"/>
  <c r="E122" i="1"/>
  <c r="I124" i="1"/>
  <c r="J122" i="1"/>
  <c r="E123" i="1"/>
  <c r="I125" i="1"/>
  <c r="F126" i="1"/>
  <c r="K126" i="1"/>
  <c r="G126" i="1"/>
  <c r="M126" i="1"/>
  <c r="F122" i="1"/>
  <c r="D123" i="1"/>
  <c r="L122" i="1"/>
  <c r="N122" i="1"/>
  <c r="N125" i="1"/>
  <c r="I123" i="1"/>
  <c r="M123" i="1"/>
  <c r="F124" i="1"/>
  <c r="N126" i="1"/>
  <c r="M122" i="1"/>
  <c r="K123" i="1"/>
  <c r="N124" i="1"/>
  <c r="G125" i="1"/>
  <c r="K125" i="1"/>
  <c r="K122" i="1"/>
  <c r="J123" i="1"/>
  <c r="H124" i="1"/>
  <c r="J124" i="1"/>
  <c r="H126" i="1"/>
  <c r="L126" i="1"/>
  <c r="G124" i="1"/>
  <c r="E125" i="1"/>
  <c r="D126" i="1"/>
  <c r="G122" i="1"/>
  <c r="I122" i="1"/>
  <c r="G123" i="1"/>
  <c r="E124" i="1"/>
  <c r="D125" i="1"/>
  <c r="M125" i="1"/>
  <c r="F123" i="1"/>
  <c r="L123" i="1"/>
  <c r="N123" i="1"/>
  <c r="D124" i="1"/>
  <c r="M124" i="1"/>
  <c r="L125" i="1"/>
  <c r="J126" i="1"/>
  <c r="K124" i="1"/>
  <c r="F125" i="1"/>
  <c r="H125" i="1"/>
  <c r="L124" i="1"/>
  <c r="J125" i="1"/>
  <c r="C104" i="1"/>
  <c r="C100" i="1"/>
  <c r="C96" i="1"/>
  <c r="C92" i="1"/>
  <c r="B104" i="1"/>
  <c r="C99" i="1"/>
  <c r="B95" i="1"/>
  <c r="C103" i="1"/>
  <c r="B99" i="1"/>
  <c r="C94" i="1"/>
  <c r="C107" i="1"/>
  <c r="B103" i="1"/>
  <c r="C98" i="1"/>
  <c r="B94" i="1"/>
  <c r="B107" i="1"/>
  <c r="C102" i="1"/>
  <c r="B98" i="1"/>
  <c r="C93" i="1"/>
  <c r="C106" i="1"/>
  <c r="B102" i="1"/>
  <c r="C97" i="1"/>
  <c r="B93" i="1"/>
  <c r="B106" i="1"/>
  <c r="C101" i="1"/>
  <c r="B97" i="1"/>
  <c r="B92" i="1"/>
  <c r="B101" i="1"/>
  <c r="B100" i="1"/>
  <c r="B96" i="1"/>
  <c r="C95" i="1"/>
  <c r="C105" i="1"/>
  <c r="B105" i="1"/>
  <c r="I121" i="1"/>
  <c r="L120" i="1"/>
  <c r="D120" i="1"/>
  <c r="G119" i="1"/>
  <c r="J118" i="1"/>
  <c r="M117" i="1"/>
  <c r="E117" i="1"/>
  <c r="H116" i="1"/>
  <c r="K115" i="1"/>
  <c r="N114" i="1"/>
  <c r="F114" i="1"/>
  <c r="I113" i="1"/>
  <c r="L112" i="1"/>
  <c r="D112" i="1"/>
  <c r="G111" i="1"/>
  <c r="H121" i="1"/>
  <c r="K120" i="1"/>
  <c r="N119" i="1"/>
  <c r="F119" i="1"/>
  <c r="I118" i="1"/>
  <c r="L117" i="1"/>
  <c r="D117" i="1"/>
  <c r="G116" i="1"/>
  <c r="J115" i="1"/>
  <c r="M114" i="1"/>
  <c r="E114" i="1"/>
  <c r="H113" i="1"/>
  <c r="K112" i="1"/>
  <c r="N111" i="1"/>
  <c r="F111" i="1"/>
  <c r="N121" i="1"/>
  <c r="F121" i="1"/>
  <c r="I120" i="1"/>
  <c r="L119" i="1"/>
  <c r="D119" i="1"/>
  <c r="G118" i="1"/>
  <c r="M121" i="1"/>
  <c r="E121" i="1"/>
  <c r="H120" i="1"/>
  <c r="K119" i="1"/>
  <c r="N118" i="1"/>
  <c r="F118" i="1"/>
  <c r="I117" i="1"/>
  <c r="L116" i="1"/>
  <c r="D116" i="1"/>
  <c r="G115" i="1"/>
  <c r="J114" i="1"/>
  <c r="M113" i="1"/>
  <c r="E113" i="1"/>
  <c r="H112" i="1"/>
  <c r="K111" i="1"/>
  <c r="K121" i="1"/>
  <c r="F120" i="1"/>
  <c r="L118" i="1"/>
  <c r="H117" i="1"/>
  <c r="J121" i="1"/>
  <c r="E120" i="1"/>
  <c r="K118" i="1"/>
  <c r="G117" i="1"/>
  <c r="E116" i="1"/>
  <c r="D115" i="1"/>
  <c r="L113" i="1"/>
  <c r="J112" i="1"/>
  <c r="I111" i="1"/>
  <c r="G121" i="1"/>
  <c r="M119" i="1"/>
  <c r="H118" i="1"/>
  <c r="F117" i="1"/>
  <c r="N115" i="1"/>
  <c r="L114" i="1"/>
  <c r="K113" i="1"/>
  <c r="I112" i="1"/>
  <c r="H111" i="1"/>
  <c r="D121" i="1"/>
  <c r="J119" i="1"/>
  <c r="E118" i="1"/>
  <c r="N116" i="1"/>
  <c r="M115" i="1"/>
  <c r="K114" i="1"/>
  <c r="J113" i="1"/>
  <c r="G112" i="1"/>
  <c r="E111" i="1"/>
  <c r="N120" i="1"/>
  <c r="I119" i="1"/>
  <c r="D118" i="1"/>
  <c r="M116" i="1"/>
  <c r="L115" i="1"/>
  <c r="I114" i="1"/>
  <c r="G113" i="1"/>
  <c r="F112" i="1"/>
  <c r="D111" i="1"/>
  <c r="M120" i="1"/>
  <c r="H119" i="1"/>
  <c r="N117" i="1"/>
  <c r="K116" i="1"/>
  <c r="I115" i="1"/>
  <c r="H114" i="1"/>
  <c r="F113" i="1"/>
  <c r="E112" i="1"/>
  <c r="J120" i="1"/>
  <c r="E119" i="1"/>
  <c r="K117" i="1"/>
  <c r="J116" i="1"/>
  <c r="H115" i="1"/>
  <c r="G114" i="1"/>
  <c r="D113" i="1"/>
  <c r="M111" i="1"/>
  <c r="F116" i="1"/>
  <c r="J111" i="1"/>
  <c r="F115" i="1"/>
  <c r="E115" i="1"/>
  <c r="L121" i="1"/>
  <c r="D114" i="1"/>
  <c r="G120" i="1"/>
  <c r="N113" i="1"/>
  <c r="M118" i="1"/>
  <c r="N112" i="1"/>
  <c r="J117" i="1"/>
  <c r="M112" i="1"/>
  <c r="I116" i="1"/>
  <c r="L111" i="1"/>
  <c r="D149" i="1"/>
  <c r="D150" i="1"/>
  <c r="D158" i="1"/>
  <c r="D156" i="1" l="1"/>
  <c r="F156" i="1" s="1"/>
  <c r="B111" i="1" a="1"/>
  <c r="B119" i="1" s="1"/>
  <c r="U119" i="1" s="1"/>
  <c r="D157" i="1"/>
  <c r="F157" i="1" s="1"/>
  <c r="D155" i="1"/>
  <c r="B111" i="1" l="1"/>
  <c r="B122" i="1"/>
  <c r="B116" i="1"/>
  <c r="U116" i="1" s="1"/>
  <c r="B113" i="1"/>
  <c r="U113" i="1" s="1"/>
  <c r="B114" i="1"/>
  <c r="U114" i="1" s="1"/>
  <c r="B123" i="1"/>
  <c r="B117" i="1"/>
  <c r="U117" i="1" s="1"/>
  <c r="B120" i="1"/>
  <c r="U120" i="1" s="1"/>
  <c r="B115" i="1"/>
  <c r="U115" i="1" s="1"/>
  <c r="B112" i="1"/>
  <c r="U112" i="1" s="1"/>
  <c r="B118" i="1"/>
  <c r="U118" i="1" s="1"/>
  <c r="B124" i="1"/>
  <c r="B125" i="1"/>
  <c r="B126" i="1"/>
  <c r="B121" i="1"/>
  <c r="B141" i="1" s="1" a="1"/>
  <c r="B141" i="1" s="1"/>
  <c r="F155" i="1"/>
  <c r="U111" i="1"/>
  <c r="U121" i="1" l="1"/>
  <c r="B131" i="1" a="1"/>
  <c r="B140" i="1" s="1"/>
  <c r="B134" i="1" l="1"/>
  <c r="B135" i="1"/>
  <c r="B136" i="1"/>
  <c r="B138" i="1"/>
  <c r="B132" i="1"/>
  <c r="B131" i="1"/>
  <c r="B133" i="1"/>
  <c r="B139" i="1"/>
  <c r="B137" i="1"/>
</calcChain>
</file>

<file path=xl/sharedStrings.xml><?xml version="1.0" encoding="utf-8"?>
<sst xmlns="http://schemas.openxmlformats.org/spreadsheetml/2006/main" count="180" uniqueCount="72">
  <si>
    <t>Duct Access Service</t>
  </si>
  <si>
    <t>&lt;- Worksheet description</t>
  </si>
  <si>
    <t>This worksheet calculates the cost of the duct access service.</t>
  </si>
  <si>
    <t>INPUTS</t>
  </si>
  <si>
    <t>Reference Year for Results</t>
  </si>
  <si>
    <t>OpEx (% over CapEx)</t>
  </si>
  <si>
    <t>Exclude fully depreciated assets?</t>
  </si>
  <si>
    <t>Yes</t>
  </si>
  <si>
    <t>Reference year of costs of trenches with ducts</t>
  </si>
  <si>
    <t>Mark-up for wholesale specific costs (over OpEx)</t>
  </si>
  <si>
    <t>USEFUL LIFE</t>
  </si>
  <si>
    <t>Cost Trend</t>
  </si>
  <si>
    <t>WACC</t>
  </si>
  <si>
    <t>Non-fully depreciated assets</t>
  </si>
  <si>
    <t xml:space="preserve"> </t>
  </si>
  <si>
    <t>Cost of ducts over total trench cost</t>
  </si>
  <si>
    <t>Percentage</t>
  </si>
  <si>
    <t>Units</t>
  </si>
  <si>
    <t>Percentage-cijevi do 50 mm</t>
  </si>
  <si>
    <t>%</t>
  </si>
  <si>
    <t>Mark-up for Right of Way costs</t>
  </si>
  <si>
    <t>Mark-up</t>
  </si>
  <si>
    <t>OpEx trend</t>
  </si>
  <si>
    <t>Annual Growth (YoY %)</t>
  </si>
  <si>
    <t>CONFIGURATIONS AVAILABLE</t>
  </si>
  <si>
    <t>From HT's reference offer on symmetrical regulation</t>
  </si>
  <si>
    <t>Description</t>
  </si>
  <si>
    <t>Material</t>
  </si>
  <si>
    <t>Other</t>
  </si>
  <si>
    <t>Diameter (mm)</t>
  </si>
  <si>
    <t>Unit</t>
  </si>
  <si>
    <t>Material cost</t>
  </si>
  <si>
    <t>Installation cost</t>
  </si>
  <si>
    <t>Total Cost</t>
  </si>
  <si>
    <t>Name</t>
  </si>
  <si>
    <t>pipe</t>
  </si>
  <si>
    <t>FD</t>
  </si>
  <si>
    <t>flexible</t>
  </si>
  <si>
    <t>EUR/m</t>
  </si>
  <si>
    <t>PEHD</t>
  </si>
  <si>
    <t>PVC</t>
  </si>
  <si>
    <t>pipe PVC 110 mm</t>
  </si>
  <si>
    <t>pipe FD flexible 40mm</t>
  </si>
  <si>
    <t>Micro tube</t>
  </si>
  <si>
    <t>Micro tube Inst.</t>
  </si>
  <si>
    <t>CALCULATIONS</t>
  </si>
  <si>
    <t>GROSS REPLACEMENT COSTS+WITH THE CIVIL INFRASTRUCTURE PERCENTAGE APPLIED</t>
  </si>
  <si>
    <t>Resource</t>
  </si>
  <si>
    <t>EUR/m/year</t>
  </si>
  <si>
    <t>RESOURCES CAPEX</t>
  </si>
  <si>
    <t>RESOURCES OPEX &amp; MARK-UP COSTS</t>
  </si>
  <si>
    <t>RESOURCES CAPEX+ OPEX+RIGHT OF WAY MARK-UP</t>
  </si>
  <si>
    <t>Share per type of ducts</t>
  </si>
  <si>
    <t>Inner Diameter (mm)</t>
  </si>
  <si>
    <t>Outer Diameter (mm)</t>
  </si>
  <si>
    <r>
      <t>Inner area (cm</t>
    </r>
    <r>
      <rPr>
        <b/>
        <sz val="10"/>
        <color theme="0"/>
        <rFont val="Calibri"/>
        <family val="2"/>
        <charset val="238"/>
      </rPr>
      <t>²</t>
    </r>
    <r>
      <rPr>
        <b/>
        <sz val="7.5"/>
        <color theme="0"/>
        <rFont val="Verdana"/>
        <family val="2"/>
      </rPr>
      <t>)</t>
    </r>
  </si>
  <si>
    <t>Duct group</t>
  </si>
  <si>
    <t>Type of duct</t>
  </si>
  <si>
    <t>Length [km]</t>
  </si>
  <si>
    <t>Share</t>
  </si>
  <si>
    <t>EUR/m/year/cm²</t>
  </si>
  <si>
    <t>20-40 mm</t>
  </si>
  <si>
    <t>RESULTS per duct per length</t>
  </si>
  <si>
    <t>Diameters</t>
  </si>
  <si>
    <t>Cost</t>
  </si>
  <si>
    <t>63-110 mm</t>
  </si>
  <si>
    <t>50 mm</t>
  </si>
  <si>
    <t>3-16 mm (micro ducts)</t>
  </si>
  <si>
    <t>RESULTS per ocupancy of inner space of ducts</t>
  </si>
  <si>
    <t>Percentage of usable space</t>
  </si>
  <si>
    <r>
      <t>Cost per occupancy (EUR/m/year/cm</t>
    </r>
    <r>
      <rPr>
        <b/>
        <sz val="10"/>
        <color theme="0"/>
        <rFont val="Calibri"/>
        <family val="2"/>
        <charset val="238"/>
      </rPr>
      <t>²</t>
    </r>
    <r>
      <rPr>
        <b/>
        <sz val="7.5"/>
        <color theme="0"/>
        <rFont val="Verdana"/>
        <family val="2"/>
      </rPr>
      <t>)</t>
    </r>
  </si>
  <si>
    <t>G&amp;A costs mark-up percentage (%) over OpEx services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</si>
</sst>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[$€-1]_-;\-* #,##0.00\ [$€-1]_-;_-* &quot;-&quot;??\ [$€-1]_-"/>
    <numFmt numFmtId="165" formatCode="#,##0.00000000000000;\-#,##0.00000000000000;\-"/>
    <numFmt numFmtId="166" formatCode="#,##0;\-#,##0;\-"/>
    <numFmt numFmtId="167" formatCode="#,##0.0%;\-#,##0.0%;\-"/>
    <numFmt numFmtId="168" formatCode="#,##0.00%;\-#,##0.00%;\-"/>
    <numFmt numFmtId="169" formatCode="#,##0.00;\-#,##0.00;\-"/>
    <numFmt numFmtId="170" formatCode="#,##0.0;\-#,##0.0;\-"/>
    <numFmt numFmtId="171" formatCode="#,##0.0000_ ;\-#,##0.0000\ "/>
    <numFmt numFmtId="172" formatCode="#,##0.00000_ ;\-#,##0.00000\ "/>
    <numFmt numFmtId="173" formatCode="#,##0.00_ ;\-#,##0.00\ "/>
    <numFmt numFmtId="174" formatCode="_-* #,##0.00\ _k_n_-;\-* #,##0.00\ _k_n_-;_-* &quot;-&quot;??\ _k_n_-;_-@_-"/>
    <numFmt numFmtId="175" formatCode="#,##0.000_ ;\-#,##0.000\ "/>
  </numFmts>
  <fonts count="15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</font>
    <font>
      <b/>
      <sz val="16"/>
      <color indexed="9"/>
      <name val="Verdana"/>
      <family val="2"/>
    </font>
    <font>
      <b/>
      <sz val="16"/>
      <color theme="0"/>
      <name val="Verdana"/>
      <family val="2"/>
    </font>
    <font>
      <sz val="16"/>
      <color theme="1"/>
      <name val="Verdana"/>
      <family val="2"/>
    </font>
    <font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1"/>
      <color rgb="FF113F80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charset val="238"/>
    </font>
    <font>
      <b/>
      <sz val="7.5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0C2749"/>
        <bgColor indexed="64"/>
      </patternFill>
    </fill>
    <fill>
      <patternFill patternType="solid">
        <fgColor rgb="FFFFFAE3"/>
        <bgColor indexed="64"/>
      </patternFill>
    </fill>
    <fill>
      <patternFill patternType="solid">
        <fgColor rgb="FFA4CE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A69D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rgb="FF0C2749"/>
      </top>
      <bottom style="double">
        <color rgb="FF0C2749"/>
      </bottom>
      <diagonal/>
    </border>
    <border>
      <left style="thin">
        <color theme="0"/>
      </left>
      <right/>
      <top/>
      <bottom/>
      <diagonal/>
    </border>
    <border>
      <left style="medium">
        <color rgb="FF113F80"/>
      </left>
      <right style="medium">
        <color rgb="FF113F80"/>
      </right>
      <top style="medium">
        <color rgb="FF113F80"/>
      </top>
      <bottom style="medium">
        <color rgb="FF113F8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rgb="FF113F80"/>
      </left>
      <right style="medium">
        <color rgb="FF113F80"/>
      </right>
      <top style="medium">
        <color rgb="FF113F80"/>
      </top>
      <bottom style="thin">
        <color rgb="FF113F8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113F80"/>
      </left>
      <right style="medium">
        <color rgb="FF113F80"/>
      </right>
      <top style="thin">
        <color rgb="FF113F80"/>
      </top>
      <bottom style="thin">
        <color rgb="FF113F8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rgb="FF0C2749"/>
      </right>
      <top style="medium">
        <color rgb="FF0C2749"/>
      </top>
      <bottom style="thin">
        <color rgb="FF0C27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0C2749"/>
      </right>
      <top style="thin">
        <color rgb="FF0C2749"/>
      </top>
      <bottom style="thin">
        <color rgb="FF0C27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A1AD25"/>
      </left>
      <right style="thin">
        <color rgb="FFA1AD25"/>
      </right>
      <top style="medium">
        <color rgb="FFA1AD25"/>
      </top>
      <bottom style="medium">
        <color rgb="FFA1AD25"/>
      </bottom>
      <diagonal/>
    </border>
    <border>
      <left style="thin">
        <color rgb="FFA1AD25"/>
      </left>
      <right/>
      <top style="medium">
        <color rgb="FFA1AD25"/>
      </top>
      <bottom style="medium">
        <color rgb="FFA1AD25"/>
      </bottom>
      <diagonal/>
    </border>
    <border>
      <left/>
      <right style="thin">
        <color theme="0"/>
      </right>
      <top/>
      <bottom/>
      <diagonal/>
    </border>
    <border>
      <left style="medium">
        <color rgb="FFA1AD25"/>
      </left>
      <right style="thin">
        <color rgb="FFA1AD25"/>
      </right>
      <top style="medium">
        <color rgb="FFA1AD25"/>
      </top>
      <bottom style="thin">
        <color rgb="FFA1AD25"/>
      </bottom>
      <diagonal/>
    </border>
    <border>
      <left style="thin">
        <color rgb="FFA1AD25"/>
      </left>
      <right style="thin">
        <color rgb="FFA1AD25"/>
      </right>
      <top style="thin">
        <color rgb="FFA1AD25"/>
      </top>
      <bottom style="thin">
        <color rgb="FFA1AD25"/>
      </bottom>
      <diagonal/>
    </border>
    <border>
      <left style="thin">
        <color rgb="FFA1AD25"/>
      </left>
      <right style="thin">
        <color rgb="FFA1AD25"/>
      </right>
      <top style="medium">
        <color rgb="FFA1AD25"/>
      </top>
      <bottom style="thin">
        <color rgb="FFA1AD25"/>
      </bottom>
      <diagonal/>
    </border>
    <border>
      <left style="thin">
        <color rgb="FFA1AD25"/>
      </left>
      <right style="medium">
        <color rgb="FFA1AD25"/>
      </right>
      <top style="medium">
        <color rgb="FFA1AD25"/>
      </top>
      <bottom style="thin">
        <color rgb="FFA1AD25"/>
      </bottom>
      <diagonal/>
    </border>
    <border>
      <left style="medium">
        <color rgb="FF0C2749"/>
      </left>
      <right/>
      <top style="medium">
        <color rgb="FF0C2749"/>
      </top>
      <bottom style="thin">
        <color rgb="FF0C2749"/>
      </bottom>
      <diagonal/>
    </border>
    <border>
      <left style="medium">
        <color rgb="FF0C2749"/>
      </left>
      <right style="thin">
        <color rgb="FF0C2749"/>
      </right>
      <top style="medium">
        <color rgb="FF0C2749"/>
      </top>
      <bottom style="thin">
        <color rgb="FF0C2749"/>
      </bottom>
      <diagonal/>
    </border>
    <border>
      <left style="thin">
        <color rgb="FF0C2749"/>
      </left>
      <right style="medium">
        <color rgb="FF0C2749"/>
      </right>
      <top style="medium">
        <color rgb="FF0C2749"/>
      </top>
      <bottom style="thin">
        <color rgb="FF0C2749"/>
      </bottom>
      <diagonal/>
    </border>
    <border>
      <left style="thin">
        <color rgb="FFA1AD25"/>
      </left>
      <right/>
      <top style="medium">
        <color rgb="FFA1AD25"/>
      </top>
      <bottom style="thin">
        <color rgb="FFA1AD25"/>
      </bottom>
      <diagonal/>
    </border>
    <border>
      <left style="medium">
        <color rgb="FFA1AD25"/>
      </left>
      <right style="thin">
        <color rgb="FFA1AD25"/>
      </right>
      <top style="thin">
        <color rgb="FFA1AD25"/>
      </top>
      <bottom style="thin">
        <color rgb="FFA1AD25"/>
      </bottom>
      <diagonal/>
    </border>
    <border>
      <left style="thin">
        <color rgb="FFA1AD25"/>
      </left>
      <right/>
      <top style="thin">
        <color rgb="FFA1AD25"/>
      </top>
      <bottom style="thin">
        <color rgb="FFA1AD25"/>
      </bottom>
      <diagonal/>
    </border>
    <border>
      <left style="thin">
        <color rgb="FF0C2749"/>
      </left>
      <right style="thin">
        <color rgb="FF0C2749"/>
      </right>
      <top style="medium">
        <color rgb="FF0C2749"/>
      </top>
      <bottom style="thin">
        <color rgb="FF0C2749"/>
      </bottom>
      <diagonal/>
    </border>
    <border>
      <left style="medium">
        <color rgb="FF0C2749"/>
      </left>
      <right style="thin">
        <color rgb="FF0C2749"/>
      </right>
      <top style="thin">
        <color rgb="FF0C2749"/>
      </top>
      <bottom style="thin">
        <color rgb="FF0C2749"/>
      </bottom>
      <diagonal/>
    </border>
    <border>
      <left style="thin">
        <color rgb="FF0C2749"/>
      </left>
      <right style="thin">
        <color rgb="FF0C2749"/>
      </right>
      <top style="thin">
        <color rgb="FF0C2749"/>
      </top>
      <bottom style="thin">
        <color rgb="FF0C2749"/>
      </bottom>
      <diagonal/>
    </border>
    <border>
      <left style="thin">
        <color rgb="FF0C2749"/>
      </left>
      <right style="medium">
        <color rgb="FF0C2749"/>
      </right>
      <top style="thin">
        <color rgb="FF0C2749"/>
      </top>
      <bottom style="thin">
        <color rgb="FF0C2749"/>
      </bottom>
      <diagonal/>
    </border>
    <border>
      <left style="medium">
        <color rgb="FFA1AD25"/>
      </left>
      <right style="thin">
        <color rgb="FFA1AD25"/>
      </right>
      <top/>
      <bottom style="thin">
        <color rgb="FFA1AD25"/>
      </bottom>
      <diagonal/>
    </border>
    <border>
      <left style="thin">
        <color rgb="FFA1AD25"/>
      </left>
      <right/>
      <top/>
      <bottom style="thin">
        <color rgb="FFA1AD25"/>
      </bottom>
      <diagonal/>
    </border>
    <border>
      <left style="medium">
        <color rgb="FF0C2749"/>
      </left>
      <right style="medium">
        <color rgb="FF0C2749"/>
      </right>
      <top/>
      <bottom style="thin">
        <color rgb="FF0C2749"/>
      </bottom>
      <diagonal/>
    </border>
    <border>
      <left style="medium">
        <color rgb="FFA1AD25"/>
      </left>
      <right style="thin">
        <color rgb="FFA1AD25"/>
      </right>
      <top style="thin">
        <color rgb="FFA1AD25"/>
      </top>
      <bottom style="medium">
        <color rgb="FFA1AD25"/>
      </bottom>
      <diagonal/>
    </border>
    <border>
      <left style="medium">
        <color rgb="FFB46566"/>
      </left>
      <right style="thin">
        <color rgb="FFB46566"/>
      </right>
      <top style="medium">
        <color rgb="FFB46566"/>
      </top>
      <bottom style="thin">
        <color rgb="FFB46566"/>
      </bottom>
      <diagonal/>
    </border>
    <border>
      <left style="thin">
        <color rgb="FFB46566"/>
      </left>
      <right style="medium">
        <color rgb="FFB46566"/>
      </right>
      <top style="medium">
        <color rgb="FFB46566"/>
      </top>
      <bottom style="thin">
        <color rgb="FFB46566"/>
      </bottom>
      <diagonal/>
    </border>
    <border>
      <left style="medium">
        <color rgb="FFB46566"/>
      </left>
      <right style="thin">
        <color rgb="FFB46566"/>
      </right>
      <top style="thin">
        <color rgb="FFB46566"/>
      </top>
      <bottom style="thin">
        <color rgb="FFB46566"/>
      </bottom>
      <diagonal/>
    </border>
    <border>
      <left style="thin">
        <color rgb="FFB46566"/>
      </left>
      <right style="medium">
        <color rgb="FFB46566"/>
      </right>
      <top style="thin">
        <color rgb="FFB46566"/>
      </top>
      <bottom style="thin">
        <color rgb="FFB46566"/>
      </bottom>
      <diagonal/>
    </border>
  </borders>
  <cellStyleXfs count="2">
    <xf numFmtId="0" fontId="0" fillId="0" borderId="0"/>
    <xf numFmtId="164" fontId="1" fillId="0" borderId="0"/>
  </cellStyleXfs>
  <cellXfs count="84">
    <xf numFmtId="0" fontId="0" fillId="0" borderId="0" xfId="0"/>
    <xf numFmtId="164" fontId="2" fillId="0" borderId="0" xfId="1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165" fontId="0" fillId="0" borderId="0" xfId="0" applyNumberFormat="1"/>
    <xf numFmtId="0" fontId="6" fillId="0" borderId="0" xfId="0" applyFont="1"/>
    <xf numFmtId="0" fontId="7" fillId="2" borderId="2" xfId="0" applyNumberFormat="1" applyFont="1" applyFill="1" applyBorder="1" applyAlignment="1">
      <alignment horizontal="center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167" fontId="8" fillId="4" borderId="5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166" fontId="8" fillId="4" borderId="7" xfId="0" applyNumberFormat="1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9" fillId="0" borderId="0" xfId="0" applyFont="1"/>
    <xf numFmtId="166" fontId="0" fillId="0" borderId="0" xfId="0" applyNumberFormat="1"/>
    <xf numFmtId="168" fontId="0" fillId="0" borderId="0" xfId="0" applyNumberFormat="1"/>
    <xf numFmtId="166" fontId="7" fillId="2" borderId="14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0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6" fontId="0" fillId="0" borderId="20" xfId="0" applyNumberFormat="1" applyBorder="1" applyAlignment="1">
      <alignment horizontal="right"/>
    </xf>
    <xf numFmtId="0" fontId="0" fillId="0" borderId="21" xfId="0" applyBorder="1"/>
    <xf numFmtId="169" fontId="0" fillId="0" borderId="22" xfId="0" applyNumberFormat="1" applyBorder="1"/>
    <xf numFmtId="169" fontId="10" fillId="0" borderId="0" xfId="0" applyNumberFormat="1" applyFont="1" applyAlignment="1">
      <alignment horizontal="right"/>
    </xf>
    <xf numFmtId="0" fontId="11" fillId="0" borderId="0" xfId="0" applyFont="1"/>
    <xf numFmtId="170" fontId="0" fillId="0" borderId="0" xfId="0" applyNumberFormat="1" applyAlignment="1">
      <alignment horizontal="right"/>
    </xf>
    <xf numFmtId="169" fontId="0" fillId="0" borderId="0" xfId="0" applyNumberFormat="1"/>
    <xf numFmtId="0" fontId="12" fillId="0" borderId="0" xfId="0" applyFont="1"/>
    <xf numFmtId="0" fontId="0" fillId="0" borderId="25" xfId="0" applyBorder="1"/>
    <xf numFmtId="169" fontId="0" fillId="0" borderId="23" xfId="0" applyNumberFormat="1" applyBorder="1"/>
    <xf numFmtId="0" fontId="0" fillId="0" borderId="26" xfId="0" applyBorder="1"/>
    <xf numFmtId="0" fontId="0" fillId="0" borderId="27" xfId="0" applyBorder="1"/>
    <xf numFmtId="171" fontId="0" fillId="0" borderId="23" xfId="0" applyNumberFormat="1" applyBorder="1"/>
    <xf numFmtId="171" fontId="0" fillId="0" borderId="28" xfId="0" applyNumberFormat="1" applyBorder="1"/>
    <xf numFmtId="171" fontId="0" fillId="0" borderId="29" xfId="0" applyNumberFormat="1" applyBorder="1"/>
    <xf numFmtId="171" fontId="0" fillId="0" borderId="30" xfId="0" applyNumberFormat="1" applyBorder="1"/>
    <xf numFmtId="0" fontId="7" fillId="2" borderId="0" xfId="0" applyNumberFormat="1" applyFont="1" applyFill="1" applyBorder="1" applyAlignment="1">
      <alignment horizontal="center" vertical="center" wrapText="1"/>
    </xf>
    <xf numFmtId="169" fontId="0" fillId="0" borderId="29" xfId="0" applyNumberFormat="1" applyBorder="1"/>
    <xf numFmtId="169" fontId="0" fillId="0" borderId="28" xfId="0" applyNumberFormat="1" applyBorder="1"/>
    <xf numFmtId="172" fontId="0" fillId="0" borderId="28" xfId="0" applyNumberFormat="1" applyBorder="1"/>
    <xf numFmtId="169" fontId="0" fillId="0" borderId="24" xfId="0" applyNumberFormat="1" applyBorder="1"/>
    <xf numFmtId="169" fontId="0" fillId="0" borderId="30" xfId="0" applyNumberFormat="1" applyBorder="1"/>
    <xf numFmtId="172" fontId="0" fillId="0" borderId="30" xfId="0" applyNumberFormat="1" applyBorder="1"/>
    <xf numFmtId="169" fontId="0" fillId="0" borderId="31" xfId="0" applyNumberFormat="1" applyBorder="1"/>
    <xf numFmtId="173" fontId="0" fillId="0" borderId="20" xfId="0" applyNumberFormat="1" applyBorder="1" applyAlignment="1">
      <alignment horizontal="right"/>
    </xf>
    <xf numFmtId="173" fontId="0" fillId="0" borderId="0" xfId="0" applyNumberFormat="1"/>
    <xf numFmtId="174" fontId="0" fillId="5" borderId="0" xfId="0" applyNumberFormat="1" applyFill="1"/>
    <xf numFmtId="10" fontId="0" fillId="0" borderId="0" xfId="0" applyNumberFormat="1"/>
    <xf numFmtId="166" fontId="0" fillId="0" borderId="19" xfId="0" applyNumberFormat="1" applyBorder="1" applyAlignment="1">
      <alignment horizontal="right"/>
    </xf>
    <xf numFmtId="170" fontId="0" fillId="0" borderId="19" xfId="0" applyNumberFormat="1" applyBorder="1" applyAlignment="1">
      <alignment horizontal="right"/>
    </xf>
    <xf numFmtId="175" fontId="0" fillId="0" borderId="23" xfId="0" applyNumberFormat="1" applyBorder="1"/>
    <xf numFmtId="175" fontId="0" fillId="0" borderId="28" xfId="0" applyNumberFormat="1" applyBorder="1"/>
    <xf numFmtId="175" fontId="0" fillId="0" borderId="24" xfId="0" applyNumberFormat="1" applyBorder="1"/>
    <xf numFmtId="175" fontId="0" fillId="0" borderId="29" xfId="0" applyNumberFormat="1" applyBorder="1"/>
    <xf numFmtId="175" fontId="0" fillId="0" borderId="30" xfId="0" applyNumberFormat="1" applyBorder="1"/>
    <xf numFmtId="175" fontId="0" fillId="0" borderId="31" xfId="0" applyNumberFormat="1" applyBorder="1"/>
    <xf numFmtId="0" fontId="0" fillId="0" borderId="32" xfId="0" applyBorder="1"/>
    <xf numFmtId="0" fontId="0" fillId="0" borderId="33" xfId="0" applyBorder="1"/>
    <xf numFmtId="171" fontId="0" fillId="0" borderId="34" xfId="0" applyNumberFormat="1" applyBorder="1"/>
    <xf numFmtId="0" fontId="0" fillId="0" borderId="35" xfId="0" applyBorder="1"/>
    <xf numFmtId="0" fontId="7" fillId="2" borderId="17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171" fontId="0" fillId="0" borderId="0" xfId="0" applyNumberFormat="1"/>
    <xf numFmtId="166" fontId="0" fillId="0" borderId="10" xfId="0" applyNumberFormat="1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10" fontId="0" fillId="6" borderId="36" xfId="0" applyNumberFormat="1" applyFont="1" applyFill="1" applyBorder="1"/>
    <xf numFmtId="169" fontId="0" fillId="6" borderId="36" xfId="0" applyNumberFormat="1" applyFont="1" applyFill="1" applyBorder="1"/>
    <xf numFmtId="169" fontId="0" fillId="6" borderId="37" xfId="0" applyNumberFormat="1" applyFont="1" applyFill="1" applyBorder="1"/>
    <xf numFmtId="169" fontId="0" fillId="6" borderId="38" xfId="0" applyNumberFormat="1" applyFont="1" applyFill="1" applyBorder="1"/>
    <xf numFmtId="169" fontId="0" fillId="6" borderId="39" xfId="0" applyNumberFormat="1" applyFont="1" applyFill="1" applyBorder="1"/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template" xfId="1"/>
  </cellStyles>
  <dxfs count="2"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77939</xdr:colOff>
      <xdr:row>0</xdr:row>
      <xdr:rowOff>78920</xdr:rowOff>
    </xdr:from>
    <xdr:ext cx="731686" cy="34970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39" y="78920"/>
          <a:ext cx="731686" cy="34970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-LRIC+cost%20model-updated-10.13-20231115%20-%20Capex%20trend%20adjusted%20+%20copper%20configurations-20240226-DTK-HQL-20240405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 FLOW"/>
      <sheetName val="CONTROL"/>
      <sheetName val="CONTENTS"/>
      <sheetName val="MAP"/>
      <sheetName val="COLOUR CODE"/>
      <sheetName val="CHECKS"/>
      <sheetName val="0A PAR SERVICES"/>
      <sheetName val="0B PAR RESOURCES"/>
      <sheetName val="0C PAR DRIVERS"/>
      <sheetName val="0D PAR OTHER"/>
      <sheetName val="0E PAR TX TECH"/>
      <sheetName val="1A INP DEMAND"/>
      <sheetName val="1B INP DEMAND DISTRIBUTION"/>
      <sheetName val="1C INP HOUSEHOLDS DATA"/>
      <sheetName val="1D INP COVERAGE"/>
      <sheetName val="1E INP UNITARY COSTS"/>
      <sheetName val="1F INP COST TRENDS"/>
      <sheetName val="1G MARK-UP COSTS"/>
      <sheetName val="2A INP NW"/>
      <sheetName val="2B INP GEO DATA"/>
      <sheetName val="2C INP TX LINKS"/>
      <sheetName val="2D INP RESOURCES LIVES"/>
      <sheetName val="3A MAP SERV TO DRIV"/>
      <sheetName val="3B MAT SERV TO DRIV"/>
      <sheetName val="3C MAP ROUTING FACTORS"/>
      <sheetName val="3D MAT ROUTING FACTORS"/>
      <sheetName val="4A CALC UNIT CAPEX CONSOL"/>
      <sheetName val="4B CALC UNIT OPEX CONSOL"/>
      <sheetName val="4C CALC UNIT TX COSTS"/>
      <sheetName val="5A CALC TOTAL DRIVERS CONSOL"/>
      <sheetName val="6A CALC DIM ACCESS INCR"/>
      <sheetName val="6B CALC DIM ACCESS COMMON"/>
      <sheetName val="6C MAC RES ACCESS"/>
      <sheetName val="7A CALC DIM CORE"/>
      <sheetName val="7B MAC RES CORE"/>
      <sheetName val="8A CONSOL RES "/>
      <sheetName val="9A CALC RES COST OPEX"/>
      <sheetName val="9B CALC RES COST CAPEX"/>
      <sheetName val="9C CALC RES COST CONSOL"/>
      <sheetName val="10A CALC ALLOC DEMAND"/>
      <sheetName val="10B CALC SERV INCR COST"/>
      <sheetName val="10C CONSOL SERV INCR COST "/>
      <sheetName val="11A CALC RES COMMON COST"/>
      <sheetName val="11B CALC SERV COMMON COST"/>
      <sheetName val="11C CALC SERV MARK-UP COSTS"/>
      <sheetName val="11D OUT SERV RES COST"/>
      <sheetName val="12A OUT SERV LRIC+ TOT COST"/>
      <sheetName val="12B OUT SERV LRIC+ UNIT COST"/>
      <sheetName val="ADD. MOD. DARK FIBRE"/>
      <sheetName val="ADD. MOD. ACCESS TO DUCTS"/>
      <sheetName val="ADD. MOD. COLLOC DN"/>
      <sheetName val="HQL PRICING"/>
    </sheetNames>
    <sheetDataSet>
      <sheetData sheetId="0"/>
      <sheetData sheetId="1">
        <row r="32">
          <cell r="C32">
            <v>4.82E-2</v>
          </cell>
        </row>
        <row r="34">
          <cell r="C34">
            <v>1.5900000000000001E-2</v>
          </cell>
        </row>
      </sheetData>
      <sheetData sheetId="2"/>
      <sheetData sheetId="3"/>
      <sheetData sheetId="4"/>
      <sheetData sheetId="5"/>
      <sheetData sheetId="6"/>
      <sheetData sheetId="7">
        <row r="9">
          <cell r="L9" t="str">
            <v>Fibre building installation.Building installation - SDU.# of households</v>
          </cell>
          <cell r="M9">
            <v>1</v>
          </cell>
        </row>
        <row r="10">
          <cell r="L10" t="str">
            <v>Fibre building installation.Building installation - MDU - Small.# of households</v>
          </cell>
          <cell r="M10">
            <v>2</v>
          </cell>
        </row>
        <row r="11">
          <cell r="L11" t="str">
            <v>Fibre building installation.Building installation - MDU - Medium.# of households</v>
          </cell>
          <cell r="M11">
            <v>3</v>
          </cell>
        </row>
        <row r="12">
          <cell r="L12" t="str">
            <v>Fibre building installation.Building installation - MDU - Large.# of households</v>
          </cell>
          <cell r="M12">
            <v>4</v>
          </cell>
        </row>
        <row r="13">
          <cell r="L13" t="str">
            <v xml:space="preserve"> </v>
          </cell>
          <cell r="M13" t="str">
            <v/>
          </cell>
        </row>
        <row r="14">
          <cell r="L14" t="str">
            <v>Access Fibre Cable.1 strand - Aerial.length</v>
          </cell>
          <cell r="M14">
            <v>5</v>
          </cell>
        </row>
        <row r="15">
          <cell r="L15" t="str">
            <v>Access Fibre Cable.2 strands - Aerial.length</v>
          </cell>
          <cell r="M15">
            <v>6</v>
          </cell>
        </row>
        <row r="16">
          <cell r="L16" t="str">
            <v>Access Fibre Cable.4 strands - Aerial.length</v>
          </cell>
          <cell r="M16">
            <v>7</v>
          </cell>
        </row>
        <row r="17">
          <cell r="L17" t="str">
            <v>Access Fibre Cable.8 strands - Aerial.length</v>
          </cell>
          <cell r="M17">
            <v>8</v>
          </cell>
        </row>
        <row r="18">
          <cell r="L18" t="str">
            <v>Access Fibre Cable.12 strands - Aerial.length</v>
          </cell>
          <cell r="M18">
            <v>9</v>
          </cell>
        </row>
        <row r="19">
          <cell r="L19" t="str">
            <v>Access Fibre Cable.24 strands - Aerial.length</v>
          </cell>
          <cell r="M19">
            <v>10</v>
          </cell>
        </row>
        <row r="20">
          <cell r="L20" t="str">
            <v>Access Fibre Cable.48 strands - Aerial.length</v>
          </cell>
          <cell r="M20">
            <v>11</v>
          </cell>
        </row>
        <row r="21">
          <cell r="L21" t="str">
            <v>Access Fibre Cable.96 strands - Aerial.length</v>
          </cell>
          <cell r="M21">
            <v>12</v>
          </cell>
        </row>
        <row r="22">
          <cell r="L22" t="str">
            <v>Access Fibre Cable.144 strands - Aerial.length</v>
          </cell>
          <cell r="M22">
            <v>13</v>
          </cell>
        </row>
        <row r="23">
          <cell r="L23" t="str">
            <v>Access Fibre Cable.216 strands - Aerial.length</v>
          </cell>
          <cell r="M23">
            <v>14</v>
          </cell>
        </row>
        <row r="24">
          <cell r="L24" t="str">
            <v>Access Fibre Cable.288 strands - Aerial.length</v>
          </cell>
          <cell r="M24">
            <v>15</v>
          </cell>
        </row>
        <row r="25">
          <cell r="L25" t="str">
            <v>Access Fibre Cable.432 strands - Aerial.length</v>
          </cell>
          <cell r="M25">
            <v>16</v>
          </cell>
        </row>
        <row r="26">
          <cell r="L26" t="str">
            <v>Access Fibre Cable.1 strand - Underground.length</v>
          </cell>
          <cell r="M26">
            <v>17</v>
          </cell>
        </row>
        <row r="27">
          <cell r="L27" t="str">
            <v>Access Fibre Cable.2 strands - Underground.length</v>
          </cell>
          <cell r="M27">
            <v>18</v>
          </cell>
        </row>
        <row r="28">
          <cell r="L28" t="str">
            <v>Access Fibre Cable.4 strands - Underground.length</v>
          </cell>
          <cell r="M28">
            <v>19</v>
          </cell>
        </row>
        <row r="29">
          <cell r="L29" t="str">
            <v>Access Fibre Cable.8 strands - Underground.length</v>
          </cell>
          <cell r="M29">
            <v>20</v>
          </cell>
        </row>
        <row r="30">
          <cell r="L30" t="str">
            <v>Access Fibre Cable.12 strands - Underground.length</v>
          </cell>
          <cell r="M30">
            <v>21</v>
          </cell>
        </row>
        <row r="31">
          <cell r="L31" t="str">
            <v>Access Fibre Cable.24 strands - Underground.length</v>
          </cell>
          <cell r="M31">
            <v>22</v>
          </cell>
        </row>
        <row r="32">
          <cell r="L32" t="str">
            <v>Access Fibre Cable.48 strands - Underground.length</v>
          </cell>
          <cell r="M32">
            <v>23</v>
          </cell>
        </row>
        <row r="33">
          <cell r="L33" t="str">
            <v>Access Fibre Cable.96 strands - Underground.length</v>
          </cell>
          <cell r="M33">
            <v>24</v>
          </cell>
        </row>
        <row r="34">
          <cell r="L34" t="str">
            <v>Access Fibre Cable.144 strands - Underground.length</v>
          </cell>
          <cell r="M34">
            <v>25</v>
          </cell>
        </row>
        <row r="35">
          <cell r="L35" t="str">
            <v>Access Fibre Cable.216 strands - Underground.length</v>
          </cell>
          <cell r="M35">
            <v>26</v>
          </cell>
        </row>
        <row r="36">
          <cell r="L36" t="str">
            <v>Access Fibre Cable.288 strands - Underground.length</v>
          </cell>
          <cell r="M36">
            <v>27</v>
          </cell>
        </row>
        <row r="37">
          <cell r="L37" t="str">
            <v>Access Fibre Cable.432 strands - Underground.length</v>
          </cell>
          <cell r="M37">
            <v>28</v>
          </cell>
        </row>
        <row r="38">
          <cell r="L38" t="str">
            <v xml:space="preserve"> </v>
          </cell>
          <cell r="M38" t="str">
            <v/>
          </cell>
        </row>
        <row r="39">
          <cell r="L39" t="str">
            <v>Access Copper Cable.1 pair - Underground.length</v>
          </cell>
          <cell r="M39">
            <v>29</v>
          </cell>
        </row>
        <row r="40">
          <cell r="L40" t="str">
            <v>Access Copper Cable.2 pairs - Underground.length</v>
          </cell>
          <cell r="M40">
            <v>30</v>
          </cell>
        </row>
        <row r="41">
          <cell r="L41" t="str">
            <v>Access Copper Cable.4 pairs - Underground.length</v>
          </cell>
          <cell r="M41">
            <v>31</v>
          </cell>
        </row>
        <row r="42">
          <cell r="L42" t="str">
            <v>Access Copper Cable.6 pairs - Underground.length</v>
          </cell>
          <cell r="M42">
            <v>32</v>
          </cell>
        </row>
        <row r="43">
          <cell r="L43" t="str">
            <v>Access Copper Cable.10 pairs - Underground.length</v>
          </cell>
          <cell r="M43">
            <v>33</v>
          </cell>
        </row>
        <row r="44">
          <cell r="L44" t="str">
            <v>Access Copper Cable.20 pairs - Underground.length</v>
          </cell>
          <cell r="M44">
            <v>34</v>
          </cell>
        </row>
        <row r="45">
          <cell r="L45" t="str">
            <v>Access Copper Cable.30 pairs - Underground.length</v>
          </cell>
          <cell r="M45">
            <v>35</v>
          </cell>
        </row>
        <row r="46">
          <cell r="L46" t="str">
            <v>Access Copper Cable.50 pairs - Underground.length</v>
          </cell>
          <cell r="M46">
            <v>36</v>
          </cell>
        </row>
        <row r="47">
          <cell r="L47" t="str">
            <v>Access Copper Cable.100 pairs - Underground.length</v>
          </cell>
          <cell r="M47">
            <v>37</v>
          </cell>
        </row>
        <row r="48">
          <cell r="L48" t="str">
            <v>Access Copper Cable.200 pairs - Underground.length</v>
          </cell>
          <cell r="M48">
            <v>38</v>
          </cell>
        </row>
        <row r="49">
          <cell r="L49" t="str">
            <v>Access Copper Cable.300 pairs - Underground.length</v>
          </cell>
          <cell r="M49">
            <v>39</v>
          </cell>
        </row>
        <row r="50">
          <cell r="L50" t="str">
            <v>Access Copper Cable.400 pairs - Underground.length</v>
          </cell>
          <cell r="M50">
            <v>40</v>
          </cell>
        </row>
        <row r="51">
          <cell r="L51" t="str">
            <v>Access Copper Cable.500 pairs - Underground.length</v>
          </cell>
          <cell r="M51">
            <v>41</v>
          </cell>
        </row>
        <row r="52">
          <cell r="L52" t="str">
            <v>Access Copper Cable.600 pairs - Underground.length</v>
          </cell>
          <cell r="M52">
            <v>42</v>
          </cell>
        </row>
        <row r="53">
          <cell r="L53" t="str">
            <v>Access Copper Cable.800 pairs - Underground.length</v>
          </cell>
          <cell r="M53">
            <v>43</v>
          </cell>
        </row>
        <row r="54">
          <cell r="L54" t="str">
            <v>Access Copper Cable.1000 pairs - Underground.length</v>
          </cell>
          <cell r="M54">
            <v>44</v>
          </cell>
        </row>
        <row r="55">
          <cell r="L55" t="str">
            <v>Access Copper Cable.1 pair - Aerial.length</v>
          </cell>
          <cell r="M55">
            <v>45</v>
          </cell>
        </row>
        <row r="56">
          <cell r="L56" t="str">
            <v>Access Copper Cable.2 pairs - Aerial.length</v>
          </cell>
          <cell r="M56">
            <v>46</v>
          </cell>
        </row>
        <row r="57">
          <cell r="L57" t="str">
            <v>Access Copper Cable.4 pairs - Aerial.length</v>
          </cell>
          <cell r="M57">
            <v>47</v>
          </cell>
        </row>
        <row r="58">
          <cell r="L58" t="str">
            <v>Access Copper Cable.6 pairs - Aerial.length</v>
          </cell>
          <cell r="M58">
            <v>48</v>
          </cell>
        </row>
        <row r="59">
          <cell r="L59" t="str">
            <v>Access Copper Cable.10 pairs - Aerial.length</v>
          </cell>
          <cell r="M59">
            <v>49</v>
          </cell>
        </row>
        <row r="60">
          <cell r="L60" t="str">
            <v>Access Copper Cable.20 pairs - Aerial.length</v>
          </cell>
          <cell r="M60">
            <v>50</v>
          </cell>
        </row>
        <row r="61">
          <cell r="L61" t="str">
            <v>Access Copper Cable.30 pairs - Aerial.length</v>
          </cell>
          <cell r="M61">
            <v>51</v>
          </cell>
        </row>
        <row r="62">
          <cell r="L62" t="str">
            <v>Access Copper Cable.50 pairs - Aerial.length</v>
          </cell>
          <cell r="M62">
            <v>52</v>
          </cell>
        </row>
        <row r="63">
          <cell r="L63" t="str">
            <v>Access Copper Cable.100 pairs - Aerial.length</v>
          </cell>
          <cell r="M63">
            <v>53</v>
          </cell>
        </row>
        <row r="64">
          <cell r="L64" t="str">
            <v>Access Copper Cable.200 pairs - Aerial.length</v>
          </cell>
          <cell r="M64">
            <v>54</v>
          </cell>
        </row>
        <row r="65">
          <cell r="L65" t="str">
            <v>Access Copper Cable.300 pairs - Aerial.length</v>
          </cell>
          <cell r="M65">
            <v>55</v>
          </cell>
        </row>
        <row r="66">
          <cell r="L66" t="str">
            <v>Access Copper Cable.400 pairs - Aerial.length</v>
          </cell>
          <cell r="M66">
            <v>56</v>
          </cell>
        </row>
        <row r="67">
          <cell r="L67" t="str">
            <v>Access Copper Cable.500 pairs - Aerial.length</v>
          </cell>
          <cell r="M67">
            <v>57</v>
          </cell>
        </row>
        <row r="68">
          <cell r="L68" t="str">
            <v>Access Copper Cable.600 pairs - Aerial.length</v>
          </cell>
          <cell r="M68">
            <v>58</v>
          </cell>
        </row>
        <row r="69">
          <cell r="L69" t="str">
            <v>Access Copper Cable.800 pairs - Aerial.length</v>
          </cell>
          <cell r="M69">
            <v>59</v>
          </cell>
        </row>
        <row r="70">
          <cell r="L70" t="str">
            <v>Access Copper Cable.1000 pairs - Aerial.length</v>
          </cell>
          <cell r="M70">
            <v>60</v>
          </cell>
        </row>
        <row r="71">
          <cell r="L71" t="str">
            <v xml:space="preserve"> </v>
          </cell>
          <cell r="M71" t="str">
            <v/>
          </cell>
        </row>
        <row r="72">
          <cell r="L72" t="str">
            <v>Access Fibre .DP - Small.# of DPs</v>
          </cell>
          <cell r="M72">
            <v>61</v>
          </cell>
        </row>
        <row r="73">
          <cell r="L73" t="str">
            <v>Access Fibre .DP - Large.# of DPs</v>
          </cell>
          <cell r="M73">
            <v>62</v>
          </cell>
        </row>
        <row r="74">
          <cell r="L74" t="str">
            <v xml:space="preserve"> </v>
          </cell>
          <cell r="M74" t="str">
            <v/>
          </cell>
        </row>
        <row r="75">
          <cell r="L75" t="str">
            <v>Access Fibre .Fibre DN - 500 connections - indoor.# of DNs</v>
          </cell>
          <cell r="M75">
            <v>63</v>
          </cell>
        </row>
        <row r="76">
          <cell r="L76" t="str">
            <v>Access Fibre .Fibre DN - 1000 connections - indoor.# of DNs</v>
          </cell>
          <cell r="M76">
            <v>64</v>
          </cell>
        </row>
        <row r="77">
          <cell r="L77" t="str">
            <v>Access Fibre .Fibre DN - 2000 connections - indoor.# of DNs</v>
          </cell>
          <cell r="M77">
            <v>65</v>
          </cell>
        </row>
        <row r="78">
          <cell r="L78" t="str">
            <v>Access Fibre .Fibre DN - 5000 connections - indoor.# of DNs</v>
          </cell>
          <cell r="M78">
            <v>66</v>
          </cell>
        </row>
        <row r="79">
          <cell r="L79" t="str">
            <v>Access Fibre .Fibre DN - 10000 connections  - indoor.# of DNs</v>
          </cell>
          <cell r="M79">
            <v>67</v>
          </cell>
        </row>
        <row r="80">
          <cell r="L80" t="str">
            <v>Access Fibre .Fibre DN - 20000 connections - indoor.# of DNs</v>
          </cell>
          <cell r="M80">
            <v>68</v>
          </cell>
        </row>
        <row r="81">
          <cell r="L81" t="str">
            <v>Access Fibre .Fibre DN - 48 connections - outdoor.# of DNs</v>
          </cell>
          <cell r="M81">
            <v>69</v>
          </cell>
        </row>
        <row r="82">
          <cell r="L82" t="str">
            <v>Access Fibre .Fibre DN - 500 connections - outdoor.# of DNs</v>
          </cell>
          <cell r="M82">
            <v>70</v>
          </cell>
        </row>
        <row r="83">
          <cell r="L83" t="str">
            <v>Access Fibre .Fibre DN - 1000 connections - outdoor.# of DNs</v>
          </cell>
          <cell r="M83">
            <v>71</v>
          </cell>
        </row>
        <row r="84">
          <cell r="L84" t="str">
            <v>Access Fibre .Fibre DN - 2000 connections - outdoor.# of DNs</v>
          </cell>
          <cell r="M84">
            <v>72</v>
          </cell>
        </row>
        <row r="85">
          <cell r="L85" t="str">
            <v>Access Copper.DP - 6 pairs - Underground.# of DPs</v>
          </cell>
          <cell r="M85">
            <v>73</v>
          </cell>
        </row>
        <row r="86">
          <cell r="L86" t="str">
            <v>Access Copper.DP - 10 pairs - Underground.# of DPs</v>
          </cell>
          <cell r="M86">
            <v>74</v>
          </cell>
        </row>
        <row r="87">
          <cell r="L87" t="str">
            <v>Access Copper.DP - 20 pairs - Underground.# of DPs</v>
          </cell>
          <cell r="M87">
            <v>75</v>
          </cell>
        </row>
        <row r="88">
          <cell r="L88" t="str">
            <v>Access Copper.DP - 50 pairs - Underground.# of DPs</v>
          </cell>
          <cell r="M88">
            <v>76</v>
          </cell>
        </row>
        <row r="89">
          <cell r="L89" t="str">
            <v>Access Copper.DP - 100 pairs - Underground.# of DPs</v>
          </cell>
          <cell r="M89">
            <v>77</v>
          </cell>
        </row>
        <row r="90">
          <cell r="L90" t="str">
            <v>Access Copper.DP - 200 pairs - Underground.# of DPs</v>
          </cell>
          <cell r="M90">
            <v>78</v>
          </cell>
        </row>
        <row r="91">
          <cell r="L91" t="str">
            <v>Access Copper.DP - 500 pairs - Underground.# of DPs</v>
          </cell>
          <cell r="M91">
            <v>79</v>
          </cell>
        </row>
        <row r="92">
          <cell r="L92" t="str">
            <v>Access Copper.DP - 1000 pairs - Underground.# of DPs</v>
          </cell>
          <cell r="M92">
            <v>80</v>
          </cell>
        </row>
        <row r="93">
          <cell r="L93" t="str">
            <v>Access Copper.DP - 6 pairs - Aerial.# of DPs</v>
          </cell>
          <cell r="M93">
            <v>81</v>
          </cell>
        </row>
        <row r="94">
          <cell r="L94" t="str">
            <v>Access Copper.DP - 10 pairs - Aerial.# of DPs</v>
          </cell>
          <cell r="M94">
            <v>82</v>
          </cell>
        </row>
        <row r="95">
          <cell r="L95" t="str">
            <v>Access Copper.DP - 20 pairs - Aerial.# of DPs</v>
          </cell>
          <cell r="M95">
            <v>83</v>
          </cell>
        </row>
        <row r="96">
          <cell r="L96" t="str">
            <v>Access Copper.DP - 50 pairs - Aerial.# of DPs</v>
          </cell>
          <cell r="M96">
            <v>84</v>
          </cell>
        </row>
        <row r="97">
          <cell r="L97" t="str">
            <v>Access Copper.DP - 100 pairs - Aerial.# of DPs</v>
          </cell>
          <cell r="M97">
            <v>85</v>
          </cell>
        </row>
        <row r="98">
          <cell r="L98" t="str">
            <v>Access Copper.DP - 200 pairs - Aerial.# of DPs</v>
          </cell>
          <cell r="M98">
            <v>86</v>
          </cell>
        </row>
        <row r="99">
          <cell r="L99" t="str">
            <v>Access Copper.DP - 500 pairs - Aerial.# of DPs</v>
          </cell>
          <cell r="M99">
            <v>87</v>
          </cell>
        </row>
        <row r="100">
          <cell r="L100" t="str">
            <v>Access Copper.DP - 1000 pairs - Aerial.# of DPs</v>
          </cell>
          <cell r="M100">
            <v>88</v>
          </cell>
        </row>
        <row r="101">
          <cell r="L101" t="str">
            <v xml:space="preserve"> </v>
          </cell>
          <cell r="M101" t="str">
            <v/>
          </cell>
        </row>
        <row r="102">
          <cell r="L102" t="str">
            <v>Access Fibre .Fibre joint - 96 splices.# of joints</v>
          </cell>
          <cell r="M102">
            <v>89</v>
          </cell>
        </row>
        <row r="103">
          <cell r="L103" t="str">
            <v>Access Fibre .Fibre joint - 288 splices.# of joints</v>
          </cell>
          <cell r="M103">
            <v>90</v>
          </cell>
        </row>
        <row r="104">
          <cell r="L104" t="str">
            <v>Access Fibre .Fibre joint - 576 splices.# of joints</v>
          </cell>
          <cell r="M104">
            <v>91</v>
          </cell>
        </row>
        <row r="105">
          <cell r="L105" t="str">
            <v xml:space="preserve"> </v>
          </cell>
          <cell r="M105" t="str">
            <v/>
          </cell>
        </row>
        <row r="106">
          <cell r="L106" t="str">
            <v>Access Copper.Copper joint - 10 pairs.# of joints</v>
          </cell>
          <cell r="M106">
            <v>92</v>
          </cell>
        </row>
        <row r="107">
          <cell r="L107" t="str">
            <v>Access Copper.Copper joint - 50 pairs.# of joints</v>
          </cell>
          <cell r="M107">
            <v>93</v>
          </cell>
        </row>
        <row r="108">
          <cell r="L108" t="str">
            <v>Access Copper.Copper joint - 100 pairs.# of joints</v>
          </cell>
          <cell r="M108">
            <v>94</v>
          </cell>
        </row>
        <row r="109">
          <cell r="L109" t="str">
            <v>Access Copper.Copper joint - 500 pairs.# of joints</v>
          </cell>
          <cell r="M109">
            <v>95</v>
          </cell>
        </row>
        <row r="110">
          <cell r="L110" t="str">
            <v>Access Copper.Copper joint - 1000 pairs.# of joints</v>
          </cell>
          <cell r="M110">
            <v>96</v>
          </cell>
        </row>
        <row r="111">
          <cell r="L111" t="str">
            <v xml:space="preserve"> </v>
          </cell>
          <cell r="M111" t="str">
            <v/>
          </cell>
        </row>
        <row r="112">
          <cell r="L112" t="str">
            <v>Access Fibre .Optical splitter - 1:2.# of splitters</v>
          </cell>
          <cell r="M112">
            <v>97</v>
          </cell>
        </row>
        <row r="113">
          <cell r="L113" t="str">
            <v>Access Fibre .Optical splitter - 1:32.# of splitters</v>
          </cell>
          <cell r="M113">
            <v>98</v>
          </cell>
        </row>
        <row r="114">
          <cell r="L114" t="str">
            <v xml:space="preserve"> </v>
          </cell>
          <cell r="M114" t="str">
            <v/>
          </cell>
        </row>
        <row r="115">
          <cell r="L115" t="str">
            <v>ODF.ODF - 500 connections.# of ODFs</v>
          </cell>
          <cell r="M115">
            <v>99</v>
          </cell>
        </row>
        <row r="116">
          <cell r="L116" t="str">
            <v>ODF.ODF - 1000 connections.# of ODFs</v>
          </cell>
          <cell r="M116">
            <v>100</v>
          </cell>
        </row>
        <row r="117">
          <cell r="L117" t="str">
            <v>ODF.ODF - 2000 connections.# of ODFs</v>
          </cell>
          <cell r="M117">
            <v>101</v>
          </cell>
        </row>
        <row r="118">
          <cell r="L118" t="str">
            <v>ODF.ODF - 5000 connections.# of ODFs</v>
          </cell>
          <cell r="M118">
            <v>102</v>
          </cell>
        </row>
        <row r="119">
          <cell r="L119" t="str">
            <v>ODF.ODF - 10000 connections.# of ODFs</v>
          </cell>
          <cell r="M119">
            <v>103</v>
          </cell>
        </row>
        <row r="120">
          <cell r="L120" t="str">
            <v>ODF.ODF - 20000 connections.# of ODFs</v>
          </cell>
          <cell r="M120">
            <v>104</v>
          </cell>
        </row>
        <row r="121">
          <cell r="L121" t="str">
            <v xml:space="preserve"> </v>
          </cell>
          <cell r="M121" t="str">
            <v/>
          </cell>
        </row>
        <row r="122">
          <cell r="L122" t="str">
            <v>MDF.MDF - 250 subscriber lines.# of MDFs</v>
          </cell>
          <cell r="M122">
            <v>105</v>
          </cell>
        </row>
        <row r="123">
          <cell r="L123" t="str">
            <v>MDF.MDF - 500 subscriber lines.# of MDFs</v>
          </cell>
          <cell r="M123">
            <v>106</v>
          </cell>
        </row>
        <row r="124">
          <cell r="L124" t="str">
            <v>MDF.MDF - 2000 subscriber lines.# of MDFs</v>
          </cell>
          <cell r="M124">
            <v>107</v>
          </cell>
        </row>
        <row r="125">
          <cell r="L125" t="str">
            <v>MDF.MDF - 10000 subscriber lines.# of MDFs</v>
          </cell>
          <cell r="M125">
            <v>108</v>
          </cell>
        </row>
        <row r="126">
          <cell r="L126" t="str">
            <v xml:space="preserve"> </v>
          </cell>
          <cell r="M126" t="str">
            <v/>
          </cell>
        </row>
        <row r="127">
          <cell r="L127" t="str">
            <v>OLT.OLT Site.# of sites</v>
          </cell>
          <cell r="M127">
            <v>109</v>
          </cell>
        </row>
        <row r="128">
          <cell r="L128" t="str">
            <v>OLT.OLT Rack.# of OLTs</v>
          </cell>
          <cell r="M128">
            <v>110</v>
          </cell>
        </row>
        <row r="129">
          <cell r="L129" t="str">
            <v>OLT.OLT Card.# of Cards</v>
          </cell>
          <cell r="M129">
            <v>111</v>
          </cell>
        </row>
        <row r="130">
          <cell r="L130" t="str">
            <v xml:space="preserve"> </v>
          </cell>
          <cell r="M130" t="str">
            <v/>
          </cell>
        </row>
        <row r="131">
          <cell r="L131" t="str">
            <v>MSAN/DSLAM.MSAN/DSLAM Site.# of sites</v>
          </cell>
          <cell r="M131">
            <v>112</v>
          </cell>
        </row>
        <row r="132">
          <cell r="L132" t="str">
            <v>MSAN/DSLAM.MSAN/DSLAM FTTC/FTTN Site.# of sites</v>
          </cell>
          <cell r="M132">
            <v>113</v>
          </cell>
        </row>
        <row r="133">
          <cell r="L133" t="str">
            <v>MSAN/DSLAM.MSAN/DSLAM Rack.# of MSAN/DSLAMs</v>
          </cell>
          <cell r="M133">
            <v>114</v>
          </cell>
        </row>
        <row r="134">
          <cell r="L134" t="str">
            <v>MSAN/DSLAM.MSAN/DSLAM Card ADSL.# of Cards</v>
          </cell>
          <cell r="M134">
            <v>115</v>
          </cell>
        </row>
        <row r="135">
          <cell r="L135" t="str">
            <v>MSAN/DSLAM.MSAN/DSLAM Card VDSL.# of Cards</v>
          </cell>
          <cell r="M135">
            <v>116</v>
          </cell>
        </row>
        <row r="136">
          <cell r="L136" t="str">
            <v xml:space="preserve"> </v>
          </cell>
          <cell r="M136" t="str">
            <v/>
          </cell>
        </row>
        <row r="137">
          <cell r="L137" t="str">
            <v xml:space="preserve"> </v>
          </cell>
          <cell r="M137" t="str">
            <v/>
          </cell>
        </row>
        <row r="138">
          <cell r="L138" t="str">
            <v>Copper infrastructure.Trench urban - with ducting.length</v>
          </cell>
          <cell r="M138">
            <v>117</v>
          </cell>
        </row>
        <row r="139">
          <cell r="L139" t="str">
            <v>Copper infrastructure.Trench suburban - with ducting.length</v>
          </cell>
          <cell r="M139">
            <v>118</v>
          </cell>
        </row>
        <row r="140">
          <cell r="L140" t="str">
            <v>Copper infrastructure.Trench rural - with ducting.length</v>
          </cell>
          <cell r="M140">
            <v>119</v>
          </cell>
        </row>
        <row r="141">
          <cell r="L141" t="str">
            <v>Copper infrastructure.Trench urban - without ducting.length</v>
          </cell>
          <cell r="M141">
            <v>120</v>
          </cell>
        </row>
        <row r="142">
          <cell r="L142" t="str">
            <v>Copper infrastructure.Trench suburban - without ducting.length</v>
          </cell>
          <cell r="M142">
            <v>121</v>
          </cell>
        </row>
        <row r="143">
          <cell r="L143" t="str">
            <v>Copper infrastructure.Trench rural - without ducting.length</v>
          </cell>
          <cell r="M143">
            <v>122</v>
          </cell>
        </row>
        <row r="144">
          <cell r="L144" t="str">
            <v>Copper infrastructure.Manhole.# of manholes</v>
          </cell>
          <cell r="M144">
            <v>123</v>
          </cell>
        </row>
        <row r="145">
          <cell r="L145" t="str">
            <v>Copper infrastructure.Poles.# of poles</v>
          </cell>
          <cell r="M145">
            <v>124</v>
          </cell>
        </row>
        <row r="146">
          <cell r="L146" t="str">
            <v xml:space="preserve"> </v>
          </cell>
          <cell r="M146" t="str">
            <v/>
          </cell>
        </row>
        <row r="147">
          <cell r="L147" t="str">
            <v>Fibre infrastructure.Trench urban - with ducting.length</v>
          </cell>
          <cell r="M147">
            <v>125</v>
          </cell>
        </row>
        <row r="148">
          <cell r="L148" t="str">
            <v>Fibre infrastructure.Trench suburban - with ducting.length</v>
          </cell>
          <cell r="M148">
            <v>126</v>
          </cell>
        </row>
        <row r="149">
          <cell r="L149" t="str">
            <v>Fibre infrastructure.Trench rural - with ducting.length</v>
          </cell>
          <cell r="M149">
            <v>127</v>
          </cell>
        </row>
        <row r="150">
          <cell r="L150" t="str">
            <v>Fibre infrastructure.Trench urban - without ducting.length</v>
          </cell>
          <cell r="M150">
            <v>128</v>
          </cell>
        </row>
        <row r="151">
          <cell r="L151" t="str">
            <v>Fibre infrastructure.Trench suburban - without ducting.length</v>
          </cell>
          <cell r="M151">
            <v>129</v>
          </cell>
        </row>
        <row r="152">
          <cell r="L152" t="str">
            <v>Fibre infrastructure.Trench rural - without ducting.length</v>
          </cell>
          <cell r="M152">
            <v>130</v>
          </cell>
        </row>
        <row r="153">
          <cell r="L153" t="str">
            <v>Fibre infrastructure.Manhole.# of manholes</v>
          </cell>
          <cell r="M153">
            <v>131</v>
          </cell>
        </row>
        <row r="154">
          <cell r="L154" t="str">
            <v>Fibre infrastructure.Poles.# of poles</v>
          </cell>
          <cell r="M154">
            <v>132</v>
          </cell>
        </row>
        <row r="155">
          <cell r="L155" t="str">
            <v xml:space="preserve"> </v>
          </cell>
          <cell r="M155" t="str">
            <v/>
          </cell>
        </row>
        <row r="156">
          <cell r="L156" t="str">
            <v>Shared infrastructure.Trench urban - with ducting.length</v>
          </cell>
          <cell r="M156">
            <v>133</v>
          </cell>
        </row>
        <row r="157">
          <cell r="L157" t="str">
            <v>Shared infrastructure.Trench suburban - with ducting.length</v>
          </cell>
          <cell r="M157">
            <v>134</v>
          </cell>
        </row>
        <row r="158">
          <cell r="L158" t="str">
            <v>Shared infrastructure.Trench rural - with ducting.length</v>
          </cell>
          <cell r="M158">
            <v>135</v>
          </cell>
        </row>
        <row r="159">
          <cell r="L159" t="str">
            <v>Shared infrastructure.Manhole.# of manholes</v>
          </cell>
          <cell r="M159">
            <v>136</v>
          </cell>
        </row>
        <row r="160">
          <cell r="L160" t="str">
            <v>Shared infrastructure.Poles.# of poles</v>
          </cell>
          <cell r="M160">
            <v>137</v>
          </cell>
        </row>
        <row r="161">
          <cell r="L161" t="str">
            <v xml:space="preserve"> </v>
          </cell>
          <cell r="M161" t="str">
            <v/>
          </cell>
        </row>
        <row r="162">
          <cell r="L162" t="str">
            <v>Civil infrastructure.Right of way.Right of way</v>
          </cell>
          <cell r="M162">
            <v>138</v>
          </cell>
        </row>
        <row r="163">
          <cell r="L163" t="str">
            <v xml:space="preserve"> </v>
          </cell>
          <cell r="M163" t="str">
            <v/>
          </cell>
        </row>
        <row r="164">
          <cell r="L164" t="str">
            <v xml:space="preserve"> </v>
          </cell>
          <cell r="M164" t="str">
            <v/>
          </cell>
        </row>
        <row r="165">
          <cell r="L165" t="str">
            <v xml:space="preserve"> </v>
          </cell>
          <cell r="M165" t="str">
            <v/>
          </cell>
        </row>
        <row r="166">
          <cell r="L166" t="str">
            <v xml:space="preserve"> </v>
          </cell>
          <cell r="M166" t="str">
            <v/>
          </cell>
        </row>
        <row r="167">
          <cell r="L167" t="str">
            <v xml:space="preserve"> </v>
          </cell>
          <cell r="M167" t="str">
            <v/>
          </cell>
        </row>
        <row r="168">
          <cell r="L168" t="str">
            <v xml:space="preserve"> </v>
          </cell>
          <cell r="M168" t="str">
            <v/>
          </cell>
        </row>
        <row r="169">
          <cell r="L169" t="str">
            <v xml:space="preserve"> </v>
          </cell>
          <cell r="M169" t="str">
            <v/>
          </cell>
        </row>
        <row r="170">
          <cell r="L170" t="str">
            <v xml:space="preserve"> </v>
          </cell>
          <cell r="M170" t="str">
            <v/>
          </cell>
        </row>
        <row r="171">
          <cell r="L171" t="str">
            <v>Access Copper.Vault Copper Closure.# of closures</v>
          </cell>
          <cell r="M171">
            <v>139</v>
          </cell>
        </row>
        <row r="172">
          <cell r="L172" t="str">
            <v xml:space="preserve"> </v>
          </cell>
          <cell r="M172" t="str">
            <v/>
          </cell>
        </row>
        <row r="173">
          <cell r="L173" t="str">
            <v>Copper household installation.Household installation.# of households</v>
          </cell>
          <cell r="M173">
            <v>140</v>
          </cell>
        </row>
        <row r="174">
          <cell r="L174" t="str">
            <v>Copper household installation.CPE.# of households</v>
          </cell>
          <cell r="M174">
            <v>141</v>
          </cell>
        </row>
        <row r="175">
          <cell r="L175" t="str">
            <v xml:space="preserve"> </v>
          </cell>
          <cell r="M175" t="str">
            <v/>
          </cell>
        </row>
        <row r="176">
          <cell r="L176" t="str">
            <v>Fibre household installation.Household installation.# of households</v>
          </cell>
          <cell r="M176">
            <v>142</v>
          </cell>
        </row>
        <row r="177">
          <cell r="L177" t="str">
            <v>Fibre household installation.ONT.# of households</v>
          </cell>
          <cell r="M177">
            <v>143</v>
          </cell>
        </row>
        <row r="178">
          <cell r="L178" t="str">
            <v xml:space="preserve"> </v>
          </cell>
          <cell r="M178" t="str">
            <v/>
          </cell>
        </row>
        <row r="179">
          <cell r="L179" t="str">
            <v>Terminating High-Quality Services.12 strands - Aerial.length</v>
          </cell>
          <cell r="M179">
            <v>144</v>
          </cell>
        </row>
        <row r="180">
          <cell r="L180" t="str">
            <v>Terminating High-Quality Services.24 strands - Aerial.length</v>
          </cell>
          <cell r="M180">
            <v>145</v>
          </cell>
        </row>
        <row r="181">
          <cell r="L181" t="str">
            <v>Terminating High-Quality Services.48 strands - Aerial.length</v>
          </cell>
          <cell r="M181">
            <v>146</v>
          </cell>
        </row>
        <row r="182">
          <cell r="L182" t="str">
            <v>Terminating High-Quality Services.12 strands - Underground.length</v>
          </cell>
          <cell r="M182">
            <v>147</v>
          </cell>
        </row>
        <row r="183">
          <cell r="L183" t="str">
            <v>Terminating High-Quality Services.24 strands - Underground.length</v>
          </cell>
          <cell r="M183">
            <v>148</v>
          </cell>
        </row>
        <row r="184">
          <cell r="L184" t="str">
            <v>Terminating High-Quality Services.48 strands - Underground.length</v>
          </cell>
          <cell r="M184">
            <v>149</v>
          </cell>
        </row>
        <row r="185">
          <cell r="L185" t="str">
            <v>Terminating High-Quality Services.CPE.# of CPEs</v>
          </cell>
          <cell r="M185">
            <v>150</v>
          </cell>
        </row>
        <row r="186">
          <cell r="L186" t="str">
            <v xml:space="preserve"> </v>
          </cell>
          <cell r="M186" t="str">
            <v/>
          </cell>
        </row>
        <row r="187">
          <cell r="L187" t="str">
            <v>Terminating High-Quality Services.MSAN/DSLAM Card SHDSL.# of Cards</v>
          </cell>
          <cell r="M187">
            <v>151</v>
          </cell>
        </row>
        <row r="188">
          <cell r="L188" t="str">
            <v xml:space="preserve"> </v>
          </cell>
          <cell r="M188" t="str">
            <v/>
          </cell>
        </row>
        <row r="189">
          <cell r="L189" t="str">
            <v>Terminating High-Quality Services Copper.10 pairs - Aerial.length</v>
          </cell>
          <cell r="M189">
            <v>152</v>
          </cell>
        </row>
        <row r="190">
          <cell r="L190" t="str">
            <v>Terminating High-Quality Services Copper.20 pairs - Aerial.length</v>
          </cell>
          <cell r="M190">
            <v>153</v>
          </cell>
        </row>
        <row r="191">
          <cell r="L191" t="str">
            <v>Terminating High-Quality Services Copper.30 pairs - Aerial.length</v>
          </cell>
          <cell r="M191">
            <v>154</v>
          </cell>
        </row>
        <row r="192">
          <cell r="L192" t="str">
            <v>Terminating High-Quality Services Copper.10 pairs - Underground.length</v>
          </cell>
          <cell r="M192">
            <v>155</v>
          </cell>
        </row>
        <row r="193">
          <cell r="L193" t="str">
            <v>Terminating High-Quality Services Copper.20 pairs - Underground.length</v>
          </cell>
          <cell r="M193">
            <v>156</v>
          </cell>
        </row>
        <row r="194">
          <cell r="L194" t="str">
            <v>Terminating High-Quality Services Copper.30 pairs - Underground.length</v>
          </cell>
          <cell r="M194">
            <v>157</v>
          </cell>
        </row>
        <row r="195">
          <cell r="L195" t="str">
            <v xml:space="preserve"> </v>
          </cell>
          <cell r="M195" t="str">
            <v/>
          </cell>
        </row>
        <row r="196">
          <cell r="L196" t="str">
            <v>CPE SHDSL.CPE SHDSL.# of CPEs</v>
          </cell>
          <cell r="M196">
            <v>158</v>
          </cell>
        </row>
        <row r="197">
          <cell r="L197" t="str">
            <v xml:space="preserve"> </v>
          </cell>
          <cell r="M197" t="str">
            <v/>
          </cell>
        </row>
        <row r="198">
          <cell r="L198" t="str">
            <v xml:space="preserve"> </v>
          </cell>
          <cell r="M198" t="str">
            <v/>
          </cell>
        </row>
        <row r="199">
          <cell r="L199" t="str">
            <v>Access Fibre.Occupied Fibre Strands (KPI, no cost attributable).length</v>
          </cell>
          <cell r="M199">
            <v>159</v>
          </cell>
        </row>
        <row r="200">
          <cell r="L200" t="str">
            <v xml:space="preserve"> </v>
          </cell>
          <cell r="M200" t="str">
            <v/>
          </cell>
        </row>
        <row r="201">
          <cell r="L201" t="str">
            <v>FTTB/FTTDP DSLAM.FTTB/FTTDP DSLAM.# of DSLAMs</v>
          </cell>
          <cell r="M201">
            <v>160</v>
          </cell>
        </row>
        <row r="202">
          <cell r="L202" t="str">
            <v xml:space="preserve"> </v>
          </cell>
          <cell r="M202" t="str">
            <v/>
          </cell>
        </row>
        <row r="203">
          <cell r="L203" t="str">
            <v xml:space="preserve"> </v>
          </cell>
          <cell r="M203" t="str">
            <v/>
          </cell>
        </row>
        <row r="204">
          <cell r="L204" t="str">
            <v xml:space="preserve"> </v>
          </cell>
          <cell r="M204" t="str">
            <v/>
          </cell>
        </row>
        <row r="205">
          <cell r="L205" t="str">
            <v xml:space="preserve"> </v>
          </cell>
          <cell r="M205" t="str">
            <v/>
          </cell>
        </row>
        <row r="206">
          <cell r="L206" t="str">
            <v xml:space="preserve"> </v>
          </cell>
          <cell r="M206" t="str">
            <v/>
          </cell>
        </row>
        <row r="207">
          <cell r="L207" t="str">
            <v xml:space="preserve"> </v>
          </cell>
          <cell r="M207" t="str">
            <v/>
          </cell>
        </row>
        <row r="208">
          <cell r="L208" t="str">
            <v xml:space="preserve"> </v>
          </cell>
          <cell r="M208" t="str">
            <v/>
          </cell>
        </row>
        <row r="209">
          <cell r="L209" t="str">
            <v>Transmission - Sec 1.Fibre.length</v>
          </cell>
          <cell r="M209">
            <v>161</v>
          </cell>
        </row>
        <row r="210">
          <cell r="L210" t="str">
            <v>Transmission - Sec 1.Trenches.km</v>
          </cell>
          <cell r="M210">
            <v>162</v>
          </cell>
        </row>
        <row r="211">
          <cell r="L211" t="str">
            <v>Transmission - Sec 1.ODF.ODF</v>
          </cell>
          <cell r="M211">
            <v>163</v>
          </cell>
        </row>
        <row r="212">
          <cell r="L212" t="str">
            <v xml:space="preserve"> </v>
          </cell>
          <cell r="M212" t="str">
            <v/>
          </cell>
        </row>
        <row r="213">
          <cell r="L213" t="str">
            <v>Transmission - Sec 2.Fibre.length</v>
          </cell>
          <cell r="M213">
            <v>164</v>
          </cell>
        </row>
        <row r="214">
          <cell r="L214" t="str">
            <v>Transmission - Sec 2.Trenches.km</v>
          </cell>
          <cell r="M214">
            <v>165</v>
          </cell>
        </row>
        <row r="215">
          <cell r="L215" t="str">
            <v>Transmission - Sec 2.ODF.ODF</v>
          </cell>
          <cell r="M215">
            <v>166</v>
          </cell>
        </row>
        <row r="216">
          <cell r="L216" t="str">
            <v xml:space="preserve"> </v>
          </cell>
          <cell r="M216" t="str">
            <v/>
          </cell>
        </row>
        <row r="217">
          <cell r="L217" t="str">
            <v>Transmission - Sec 3.Fibre.length</v>
          </cell>
          <cell r="M217">
            <v>167</v>
          </cell>
        </row>
        <row r="218">
          <cell r="L218" t="str">
            <v>Transmission - Sec 3.Trenches.km</v>
          </cell>
          <cell r="M218">
            <v>168</v>
          </cell>
        </row>
        <row r="219">
          <cell r="L219" t="str">
            <v>Transmission - Sec 3.ODF.ODF</v>
          </cell>
          <cell r="M219">
            <v>169</v>
          </cell>
        </row>
        <row r="220">
          <cell r="L220" t="str">
            <v xml:space="preserve"> </v>
          </cell>
          <cell r="M220" t="str">
            <v/>
          </cell>
        </row>
        <row r="221">
          <cell r="L221" t="str">
            <v>Submarine cable.Submarine cable.km</v>
          </cell>
          <cell r="M221">
            <v>170</v>
          </cell>
        </row>
        <row r="222">
          <cell r="L222" t="str">
            <v>Submarine cable.Landing station.# of stations</v>
          </cell>
          <cell r="M222">
            <v>171</v>
          </cell>
        </row>
        <row r="223">
          <cell r="L223" t="str">
            <v xml:space="preserve"> </v>
          </cell>
          <cell r="M223" t="str">
            <v/>
          </cell>
        </row>
        <row r="224">
          <cell r="L224" t="str">
            <v>Transmission - DWDM - Metro.Port capacity 4x1GE.# of ports</v>
          </cell>
          <cell r="M224">
            <v>172</v>
          </cell>
        </row>
        <row r="225">
          <cell r="L225" t="str">
            <v>Transmission - DWDM - Metro.Port capacity 10x1GE.# of ports</v>
          </cell>
          <cell r="M225">
            <v>173</v>
          </cell>
        </row>
        <row r="226">
          <cell r="L226" t="str">
            <v>Transmission - DWDM - Metro.Port capacity 16x1GE.# of ports</v>
          </cell>
          <cell r="M226">
            <v>174</v>
          </cell>
        </row>
        <row r="227">
          <cell r="L227" t="str">
            <v>Transmission - DWDM - Metro.Other Metro locations.# of ports</v>
          </cell>
          <cell r="M227">
            <v>175</v>
          </cell>
        </row>
        <row r="228">
          <cell r="L228" t="str">
            <v>Transmission - DWDM - Metro.Big Metro locations.# of ports</v>
          </cell>
          <cell r="M228">
            <v>176</v>
          </cell>
        </row>
        <row r="229">
          <cell r="L229" t="str">
            <v xml:space="preserve"> </v>
          </cell>
          <cell r="M229" t="str">
            <v/>
          </cell>
        </row>
        <row r="230">
          <cell r="L230" t="str">
            <v>Transmission - DWDM - Regional.Regional centres - Size 1.# of ports</v>
          </cell>
          <cell r="M230">
            <v>177</v>
          </cell>
        </row>
        <row r="231">
          <cell r="L231" t="str">
            <v>Transmission - DWDM - Regional.Regional centres - Size 2.# of ports</v>
          </cell>
          <cell r="M231">
            <v>178</v>
          </cell>
        </row>
        <row r="232">
          <cell r="L232" t="str">
            <v xml:space="preserve"> </v>
          </cell>
          <cell r="M232" t="str">
            <v/>
          </cell>
        </row>
        <row r="233">
          <cell r="L233" t="str">
            <v>Transmission - DWDM - Main.Main location - 40WL.# of ports</v>
          </cell>
          <cell r="M233">
            <v>179</v>
          </cell>
        </row>
        <row r="234">
          <cell r="L234" t="str">
            <v>Transmission - DWDM - Main.Main location - 80WL.# of ports</v>
          </cell>
          <cell r="M234">
            <v>180</v>
          </cell>
        </row>
        <row r="235">
          <cell r="L235" t="str">
            <v xml:space="preserve"> </v>
          </cell>
          <cell r="M235" t="str">
            <v/>
          </cell>
        </row>
        <row r="236">
          <cell r="L236" t="str">
            <v>Transmission - IP - IPAC.Port capacity 4x10 Gbps.# of ports</v>
          </cell>
          <cell r="M236">
            <v>181</v>
          </cell>
        </row>
        <row r="237">
          <cell r="L237" t="str">
            <v xml:space="preserve"> </v>
          </cell>
          <cell r="M237" t="str">
            <v/>
          </cell>
        </row>
        <row r="238">
          <cell r="L238" t="str">
            <v>Transmission - IP - Spoke.Spoke Device 1 Gbps.# of ports</v>
          </cell>
          <cell r="M238">
            <v>182</v>
          </cell>
        </row>
        <row r="239">
          <cell r="L239" t="str">
            <v>Transmission - IP - Spoke.Spoke Device 10 Gbps.# of ports</v>
          </cell>
          <cell r="M239">
            <v>183</v>
          </cell>
        </row>
        <row r="240">
          <cell r="L240" t="str">
            <v>Transmission - IP - Spoke.Spoke Device 40 Gbps.# of ports</v>
          </cell>
          <cell r="M240">
            <v>184</v>
          </cell>
        </row>
        <row r="241">
          <cell r="L241" t="str">
            <v>Transmission - IP - Spoke.IP switch device.# of ports</v>
          </cell>
          <cell r="M241">
            <v>185</v>
          </cell>
        </row>
        <row r="242">
          <cell r="L242" t="str">
            <v>Transmission - IP - Spoke.PE router device.# of ports</v>
          </cell>
          <cell r="M242">
            <v>186</v>
          </cell>
        </row>
        <row r="243">
          <cell r="L243" t="str">
            <v>Transmission - IP - Spoke.VPN concentrator device.# of ports</v>
          </cell>
          <cell r="M243">
            <v>187</v>
          </cell>
        </row>
        <row r="244">
          <cell r="L244" t="str">
            <v xml:space="preserve"> </v>
          </cell>
          <cell r="M244" t="str">
            <v/>
          </cell>
        </row>
        <row r="245">
          <cell r="L245" t="str">
            <v>Transmission - IP - Hub.Hub device in City A and B.# of ports</v>
          </cell>
          <cell r="M245">
            <v>188</v>
          </cell>
        </row>
        <row r="246">
          <cell r="L246" t="str">
            <v>Transmission - IP - Hub.Hub device in City C and D.# of ports</v>
          </cell>
          <cell r="M246">
            <v>189</v>
          </cell>
        </row>
        <row r="247">
          <cell r="L247" t="str">
            <v>Transmission - IP - Hub.Hub device in City E.# of ports</v>
          </cell>
          <cell r="M247">
            <v>190</v>
          </cell>
        </row>
        <row r="248">
          <cell r="L248" t="str">
            <v xml:space="preserve"> </v>
          </cell>
          <cell r="M248" t="str">
            <v/>
          </cell>
        </row>
        <row r="249">
          <cell r="L249" t="str">
            <v>Transmission - MW.MW - 100 Mbps.# of ports</v>
          </cell>
          <cell r="M249">
            <v>191</v>
          </cell>
        </row>
        <row r="250">
          <cell r="L250" t="str">
            <v>Transmission - MW.MW - 500 Mbps.# of ports</v>
          </cell>
          <cell r="M250">
            <v>192</v>
          </cell>
        </row>
        <row r="251">
          <cell r="L251" t="str">
            <v>Transmission - MW.MW - 1 Gbps.# of ports</v>
          </cell>
          <cell r="M251">
            <v>193</v>
          </cell>
        </row>
        <row r="252">
          <cell r="L252" t="str">
            <v xml:space="preserve"> </v>
          </cell>
          <cell r="M252" t="str">
            <v/>
          </cell>
        </row>
        <row r="253">
          <cell r="L253" t="str">
            <v>Transmission - DWDM - Metro.Site CWDM location.# of sites</v>
          </cell>
          <cell r="M253">
            <v>194</v>
          </cell>
        </row>
        <row r="254">
          <cell r="L254" t="str">
            <v>Transmission - DWDM - Metro.Site DWDM location Metro.# of sites</v>
          </cell>
          <cell r="M254">
            <v>195</v>
          </cell>
        </row>
        <row r="255">
          <cell r="L255" t="str">
            <v>Transmission - DWDM - Regional.Site DWDM location Regional.# of sites</v>
          </cell>
          <cell r="M255">
            <v>196</v>
          </cell>
        </row>
        <row r="256">
          <cell r="L256" t="str">
            <v>Transmission - DWDM - Main.Site DWDM location Main.# of sites</v>
          </cell>
          <cell r="M256">
            <v>197</v>
          </cell>
        </row>
        <row r="257">
          <cell r="L257" t="str">
            <v xml:space="preserve"> </v>
          </cell>
          <cell r="M257" t="str">
            <v/>
          </cell>
        </row>
        <row r="258">
          <cell r="L258" t="str">
            <v>Transmission - IP - IPAC.Site IPAC location.# of sites</v>
          </cell>
          <cell r="M258">
            <v>198</v>
          </cell>
        </row>
        <row r="259">
          <cell r="L259" t="str">
            <v>Transmission - IP - Spoke.Site Spoke location.# of sites</v>
          </cell>
          <cell r="M259">
            <v>199</v>
          </cell>
        </row>
        <row r="260">
          <cell r="L260" t="str">
            <v>Transmission - IP - Hub.Site Hub location.# of sites</v>
          </cell>
          <cell r="M260">
            <v>200</v>
          </cell>
        </row>
        <row r="261">
          <cell r="L261" t="str">
            <v xml:space="preserve"> </v>
          </cell>
          <cell r="M261" t="str">
            <v/>
          </cell>
        </row>
        <row r="262">
          <cell r="L262" t="str">
            <v>Transmission - IP - Spoke.Site IP Switch location.# of sites</v>
          </cell>
          <cell r="M262">
            <v>201</v>
          </cell>
        </row>
        <row r="263">
          <cell r="L263" t="str">
            <v>Transmission - IP - Spoke.Site PE router location.# of sites</v>
          </cell>
          <cell r="M263">
            <v>202</v>
          </cell>
        </row>
        <row r="264">
          <cell r="L264" t="str">
            <v>Transmission - IP - Spoke.Site VPN concentrator.# of sites</v>
          </cell>
          <cell r="M264">
            <v>203</v>
          </cell>
        </row>
        <row r="265">
          <cell r="L265" t="str">
            <v xml:space="preserve"> </v>
          </cell>
          <cell r="M265" t="str">
            <v/>
          </cell>
        </row>
        <row r="266">
          <cell r="L266" t="str">
            <v>Transmission - MW.Site MW equipment.# of sites</v>
          </cell>
          <cell r="M266">
            <v>204</v>
          </cell>
        </row>
        <row r="267">
          <cell r="L267" t="str">
            <v xml:space="preserve"> </v>
          </cell>
          <cell r="M267" t="str">
            <v/>
          </cell>
        </row>
        <row r="268">
          <cell r="L268" t="str">
            <v>Core Network.BRAS Hardware.# of BRAS</v>
          </cell>
          <cell r="M268">
            <v>205</v>
          </cell>
        </row>
        <row r="269">
          <cell r="L269" t="str">
            <v>Core Network.BRAS Software.# of BRAS</v>
          </cell>
          <cell r="M269">
            <v>206</v>
          </cell>
        </row>
        <row r="270">
          <cell r="L270" t="str">
            <v>Core Network.DNS Hardware.# of DNS</v>
          </cell>
          <cell r="M270">
            <v>207</v>
          </cell>
        </row>
        <row r="271">
          <cell r="L271" t="str">
            <v>Core Network.DNS Software.# of DNS</v>
          </cell>
          <cell r="M271">
            <v>208</v>
          </cell>
        </row>
        <row r="272">
          <cell r="L272" t="str">
            <v>Core Network.RADIUS Hardware.# of RADIUS</v>
          </cell>
          <cell r="M272">
            <v>209</v>
          </cell>
        </row>
        <row r="273">
          <cell r="L273" t="str">
            <v>Core Network.RADIUS Software.# of RADIUS</v>
          </cell>
          <cell r="M273">
            <v>210</v>
          </cell>
        </row>
        <row r="274">
          <cell r="L274" t="str">
            <v>Core Network.HSS Hardware.# of HSS</v>
          </cell>
          <cell r="M274">
            <v>211</v>
          </cell>
        </row>
        <row r="275">
          <cell r="L275" t="str">
            <v>Core Network.HSS Software.# of HSS</v>
          </cell>
          <cell r="M275">
            <v>212</v>
          </cell>
        </row>
        <row r="276">
          <cell r="L276" t="str">
            <v>Core Network.NMS Hardware.# of NMS</v>
          </cell>
          <cell r="M276">
            <v>213</v>
          </cell>
        </row>
        <row r="277">
          <cell r="L277" t="str">
            <v>Core Network.NMS Software.# of NMS</v>
          </cell>
          <cell r="M277">
            <v>214</v>
          </cell>
        </row>
        <row r="278">
          <cell r="L278" t="str">
            <v xml:space="preserve"> </v>
          </cell>
          <cell r="M278" t="str">
            <v/>
          </cell>
        </row>
        <row r="279">
          <cell r="L279" t="str">
            <v>Core Network.Site BRAS.# of sites</v>
          </cell>
          <cell r="M279">
            <v>215</v>
          </cell>
        </row>
        <row r="280">
          <cell r="L280" t="str">
            <v xml:space="preserve"> </v>
          </cell>
          <cell r="M280" t="str">
            <v/>
          </cell>
        </row>
        <row r="281">
          <cell r="L281" t="str">
            <v>TV.VoD Server hardware.# of platforms</v>
          </cell>
          <cell r="M281">
            <v>216</v>
          </cell>
        </row>
        <row r="282">
          <cell r="L282" t="str">
            <v>TV.VoD Server software.# of platforms</v>
          </cell>
          <cell r="M282">
            <v>217</v>
          </cell>
        </row>
        <row r="283">
          <cell r="L283" t="str">
            <v xml:space="preserve"> </v>
          </cell>
          <cell r="M283" t="str">
            <v/>
          </cell>
        </row>
        <row r="284">
          <cell r="L284" t="str">
            <v>TV.IPTV platform hardware.# of platforms</v>
          </cell>
          <cell r="M284">
            <v>218</v>
          </cell>
        </row>
        <row r="285">
          <cell r="L285" t="str">
            <v>TV.IPTV platform software.# of platforms</v>
          </cell>
          <cell r="M285">
            <v>219</v>
          </cell>
        </row>
        <row r="286">
          <cell r="L286" t="str">
            <v xml:space="preserve"> </v>
          </cell>
          <cell r="M286" t="str">
            <v/>
          </cell>
        </row>
        <row r="287">
          <cell r="L287" t="str">
            <v>Core Network.Synchronisation.# of platforms</v>
          </cell>
          <cell r="M287">
            <v>220</v>
          </cell>
        </row>
        <row r="288">
          <cell r="L288" t="str">
            <v xml:space="preserve"> </v>
          </cell>
          <cell r="M288" t="str">
            <v/>
          </cell>
        </row>
        <row r="289">
          <cell r="L289" t="str">
            <v xml:space="preserve"> </v>
          </cell>
          <cell r="M289" t="str">
            <v/>
          </cell>
        </row>
        <row r="290">
          <cell r="L290" t="str">
            <v xml:space="preserve"> </v>
          </cell>
          <cell r="M290" t="str">
            <v/>
          </cell>
        </row>
        <row r="291">
          <cell r="L291" t="str">
            <v xml:space="preserve"> </v>
          </cell>
          <cell r="M291" t="str">
            <v/>
          </cell>
        </row>
        <row r="292">
          <cell r="L292" t="str">
            <v xml:space="preserve"> </v>
          </cell>
          <cell r="M292" t="str">
            <v/>
          </cell>
        </row>
        <row r="293">
          <cell r="L293" t="str">
            <v xml:space="preserve"> </v>
          </cell>
          <cell r="M293" t="str">
            <v/>
          </cell>
        </row>
        <row r="294">
          <cell r="L294" t="str">
            <v xml:space="preserve"> </v>
          </cell>
          <cell r="M294" t="str">
            <v/>
          </cell>
        </row>
        <row r="295">
          <cell r="L295" t="str">
            <v xml:space="preserve"> </v>
          </cell>
          <cell r="M295" t="str">
            <v/>
          </cell>
        </row>
        <row r="296">
          <cell r="L296" t="str">
            <v xml:space="preserve"> </v>
          </cell>
          <cell r="M296" t="str">
            <v/>
          </cell>
        </row>
        <row r="297">
          <cell r="L297" t="str">
            <v xml:space="preserve"> </v>
          </cell>
          <cell r="M297" t="str">
            <v/>
          </cell>
        </row>
        <row r="298">
          <cell r="L298" t="str">
            <v xml:space="preserve"> </v>
          </cell>
          <cell r="M298" t="str">
            <v/>
          </cell>
        </row>
        <row r="299">
          <cell r="L299" t="str">
            <v xml:space="preserve"> </v>
          </cell>
          <cell r="M299" t="str">
            <v/>
          </cell>
        </row>
        <row r="300">
          <cell r="L300" t="str">
            <v xml:space="preserve"> </v>
          </cell>
          <cell r="M300" t="str">
            <v/>
          </cell>
        </row>
        <row r="301">
          <cell r="L301" t="str">
            <v xml:space="preserve"> </v>
          </cell>
          <cell r="M301" t="str">
            <v/>
          </cell>
        </row>
        <row r="302">
          <cell r="L302" t="str">
            <v xml:space="preserve"> </v>
          </cell>
          <cell r="M302" t="str">
            <v/>
          </cell>
        </row>
        <row r="303">
          <cell r="L303" t="str">
            <v xml:space="preserve"> </v>
          </cell>
          <cell r="M303" t="str">
            <v/>
          </cell>
        </row>
        <row r="304">
          <cell r="L304" t="str">
            <v xml:space="preserve"> </v>
          </cell>
          <cell r="M304" t="str">
            <v/>
          </cell>
        </row>
        <row r="305">
          <cell r="L305" t="str">
            <v xml:space="preserve"> </v>
          </cell>
          <cell r="M305" t="str">
            <v/>
          </cell>
        </row>
        <row r="306">
          <cell r="L306" t="str">
            <v xml:space="preserve"> </v>
          </cell>
          <cell r="M306" t="str">
            <v/>
          </cell>
        </row>
        <row r="307">
          <cell r="L307" t="str">
            <v xml:space="preserve"> </v>
          </cell>
          <cell r="M307" t="str">
            <v/>
          </cell>
        </row>
        <row r="308">
          <cell r="L308" t="str">
            <v xml:space="preserve"> </v>
          </cell>
          <cell r="M308" t="str">
            <v/>
          </cell>
        </row>
        <row r="309">
          <cell r="L309" t="str">
            <v xml:space="preserve"> </v>
          </cell>
          <cell r="M309" t="str">
            <v/>
          </cell>
        </row>
        <row r="310">
          <cell r="L310" t="str">
            <v xml:space="preserve"> </v>
          </cell>
          <cell r="M310" t="str">
            <v/>
          </cell>
        </row>
        <row r="311">
          <cell r="L311" t="str">
            <v xml:space="preserve"> </v>
          </cell>
          <cell r="M311" t="str">
            <v/>
          </cell>
        </row>
        <row r="312">
          <cell r="L312" t="str">
            <v xml:space="preserve"> </v>
          </cell>
          <cell r="M312" t="str">
            <v/>
          </cell>
        </row>
        <row r="313">
          <cell r="L313" t="str">
            <v xml:space="preserve"> </v>
          </cell>
          <cell r="M313" t="str">
            <v/>
          </cell>
        </row>
        <row r="314">
          <cell r="L314" t="str">
            <v xml:space="preserve"> </v>
          </cell>
          <cell r="M314" t="str">
            <v/>
          </cell>
        </row>
        <row r="315">
          <cell r="L315" t="str">
            <v xml:space="preserve"> </v>
          </cell>
          <cell r="M315" t="str">
            <v/>
          </cell>
        </row>
        <row r="316">
          <cell r="L316" t="str">
            <v xml:space="preserve"> </v>
          </cell>
          <cell r="M316" t="str">
            <v/>
          </cell>
        </row>
        <row r="317">
          <cell r="L317" t="str">
            <v xml:space="preserve"> </v>
          </cell>
          <cell r="M317" t="str">
            <v/>
          </cell>
        </row>
        <row r="318">
          <cell r="L318" t="str">
            <v xml:space="preserve"> </v>
          </cell>
          <cell r="M318" t="str">
            <v/>
          </cell>
        </row>
        <row r="319">
          <cell r="L319" t="str">
            <v xml:space="preserve"> </v>
          </cell>
          <cell r="M319" t="str">
            <v/>
          </cell>
        </row>
        <row r="320">
          <cell r="L320" t="str">
            <v xml:space="preserve"> </v>
          </cell>
          <cell r="M320" t="str">
            <v/>
          </cell>
        </row>
        <row r="321">
          <cell r="L321" t="str">
            <v xml:space="preserve"> </v>
          </cell>
          <cell r="M321" t="str">
            <v/>
          </cell>
        </row>
        <row r="322">
          <cell r="L322" t="str">
            <v xml:space="preserve"> </v>
          </cell>
          <cell r="M322" t="str">
            <v/>
          </cell>
        </row>
        <row r="323">
          <cell r="L323" t="str">
            <v xml:space="preserve"> </v>
          </cell>
          <cell r="M323" t="str">
            <v/>
          </cell>
        </row>
        <row r="324">
          <cell r="L324" t="str">
            <v xml:space="preserve"> </v>
          </cell>
          <cell r="M324" t="str">
            <v/>
          </cell>
        </row>
        <row r="325">
          <cell r="L325" t="str">
            <v xml:space="preserve"> </v>
          </cell>
          <cell r="M325" t="str">
            <v/>
          </cell>
        </row>
        <row r="326">
          <cell r="L326" t="str">
            <v xml:space="preserve"> </v>
          </cell>
          <cell r="M326" t="str">
            <v/>
          </cell>
        </row>
        <row r="327">
          <cell r="L327" t="str">
            <v xml:space="preserve"> </v>
          </cell>
          <cell r="M327" t="str">
            <v/>
          </cell>
        </row>
        <row r="328">
          <cell r="L328" t="str">
            <v xml:space="preserve"> </v>
          </cell>
          <cell r="M328" t="str">
            <v/>
          </cell>
        </row>
        <row r="329">
          <cell r="L329" t="str">
            <v xml:space="preserve"> </v>
          </cell>
          <cell r="M329" t="str">
            <v/>
          </cell>
        </row>
        <row r="330">
          <cell r="L330" t="str">
            <v xml:space="preserve"> </v>
          </cell>
          <cell r="M330" t="str">
            <v/>
          </cell>
        </row>
        <row r="331">
          <cell r="L331" t="str">
            <v xml:space="preserve"> </v>
          </cell>
          <cell r="M331" t="str">
            <v/>
          </cell>
        </row>
        <row r="332">
          <cell r="L332" t="str">
            <v xml:space="preserve"> </v>
          </cell>
          <cell r="M332" t="str">
            <v/>
          </cell>
        </row>
        <row r="333">
          <cell r="L333" t="str">
            <v xml:space="preserve"> </v>
          </cell>
          <cell r="M333" t="str">
            <v/>
          </cell>
        </row>
        <row r="334">
          <cell r="L334" t="str">
            <v xml:space="preserve"> </v>
          </cell>
          <cell r="M334" t="str">
            <v/>
          </cell>
        </row>
        <row r="335">
          <cell r="L335" t="str">
            <v xml:space="preserve"> </v>
          </cell>
          <cell r="M335" t="str">
            <v/>
          </cell>
        </row>
        <row r="336">
          <cell r="L336" t="str">
            <v xml:space="preserve"> </v>
          </cell>
          <cell r="M336" t="str">
            <v/>
          </cell>
        </row>
        <row r="337">
          <cell r="L337" t="str">
            <v xml:space="preserve"> </v>
          </cell>
          <cell r="M337" t="str">
            <v/>
          </cell>
        </row>
        <row r="338">
          <cell r="L338" t="str">
            <v xml:space="preserve"> </v>
          </cell>
          <cell r="M338" t="str">
            <v/>
          </cell>
        </row>
        <row r="339">
          <cell r="L339" t="str">
            <v xml:space="preserve"> </v>
          </cell>
          <cell r="M339" t="str">
            <v/>
          </cell>
        </row>
        <row r="340">
          <cell r="L340" t="str">
            <v xml:space="preserve"> </v>
          </cell>
          <cell r="M340" t="str">
            <v/>
          </cell>
        </row>
        <row r="341">
          <cell r="L341" t="str">
            <v xml:space="preserve"> </v>
          </cell>
          <cell r="M341" t="str">
            <v/>
          </cell>
        </row>
        <row r="342">
          <cell r="L342" t="str">
            <v xml:space="preserve"> </v>
          </cell>
          <cell r="M342" t="str">
            <v/>
          </cell>
        </row>
        <row r="343">
          <cell r="L343" t="str">
            <v xml:space="preserve"> </v>
          </cell>
          <cell r="M343" t="str">
            <v/>
          </cell>
        </row>
        <row r="344">
          <cell r="L344" t="str">
            <v xml:space="preserve"> </v>
          </cell>
          <cell r="M344" t="str">
            <v/>
          </cell>
        </row>
        <row r="345">
          <cell r="L345" t="str">
            <v xml:space="preserve"> </v>
          </cell>
          <cell r="M345" t="str">
            <v/>
          </cell>
        </row>
        <row r="346">
          <cell r="L346" t="str">
            <v xml:space="preserve"> </v>
          </cell>
          <cell r="M346" t="str">
            <v/>
          </cell>
        </row>
        <row r="347">
          <cell r="L347" t="str">
            <v xml:space="preserve"> </v>
          </cell>
          <cell r="M347" t="str">
            <v/>
          </cell>
        </row>
        <row r="348">
          <cell r="L348" t="str">
            <v xml:space="preserve"> </v>
          </cell>
          <cell r="M348" t="str">
            <v/>
          </cell>
        </row>
        <row r="349">
          <cell r="L349" t="str">
            <v xml:space="preserve"> </v>
          </cell>
          <cell r="M349" t="str">
            <v/>
          </cell>
        </row>
        <row r="350">
          <cell r="L350" t="str">
            <v xml:space="preserve"> </v>
          </cell>
          <cell r="M350" t="str">
            <v/>
          </cell>
        </row>
        <row r="351">
          <cell r="L351" t="str">
            <v xml:space="preserve"> </v>
          </cell>
          <cell r="M351" t="str">
            <v/>
          </cell>
        </row>
        <row r="352">
          <cell r="L352" t="str">
            <v xml:space="preserve"> </v>
          </cell>
          <cell r="M352" t="str">
            <v/>
          </cell>
        </row>
        <row r="353">
          <cell r="L353" t="str">
            <v xml:space="preserve"> </v>
          </cell>
          <cell r="M353" t="str">
            <v/>
          </cell>
        </row>
        <row r="354">
          <cell r="L354" t="str">
            <v xml:space="preserve"> </v>
          </cell>
          <cell r="M354" t="str">
            <v/>
          </cell>
        </row>
        <row r="355">
          <cell r="L355" t="str">
            <v xml:space="preserve"> </v>
          </cell>
          <cell r="M355" t="str">
            <v/>
          </cell>
        </row>
        <row r="356">
          <cell r="L356" t="str">
            <v xml:space="preserve"> </v>
          </cell>
          <cell r="M356" t="str">
            <v/>
          </cell>
        </row>
        <row r="357">
          <cell r="L357" t="str">
            <v xml:space="preserve"> </v>
          </cell>
          <cell r="M357" t="str">
            <v/>
          </cell>
        </row>
        <row r="358">
          <cell r="L358" t="str">
            <v xml:space="preserve"> </v>
          </cell>
          <cell r="M358" t="str">
            <v/>
          </cell>
        </row>
        <row r="359">
          <cell r="L359" t="str">
            <v xml:space="preserve"> </v>
          </cell>
          <cell r="M359" t="str">
            <v/>
          </cell>
        </row>
        <row r="360">
          <cell r="L360" t="str">
            <v xml:space="preserve"> </v>
          </cell>
          <cell r="M360" t="str">
            <v/>
          </cell>
        </row>
        <row r="361">
          <cell r="L361" t="str">
            <v xml:space="preserve"> </v>
          </cell>
          <cell r="M361" t="str">
            <v/>
          </cell>
        </row>
        <row r="362">
          <cell r="L362" t="str">
            <v xml:space="preserve"> </v>
          </cell>
          <cell r="M362" t="str">
            <v/>
          </cell>
        </row>
        <row r="363">
          <cell r="L363" t="str">
            <v xml:space="preserve"> </v>
          </cell>
          <cell r="M363" t="str">
            <v/>
          </cell>
        </row>
        <row r="364">
          <cell r="L364" t="str">
            <v xml:space="preserve"> </v>
          </cell>
          <cell r="M364" t="str">
            <v/>
          </cell>
        </row>
        <row r="365">
          <cell r="L365" t="str">
            <v xml:space="preserve"> </v>
          </cell>
          <cell r="M365" t="str">
            <v/>
          </cell>
        </row>
        <row r="366">
          <cell r="L366" t="str">
            <v xml:space="preserve"> </v>
          </cell>
          <cell r="M366" t="str">
            <v/>
          </cell>
        </row>
        <row r="367">
          <cell r="L367" t="str">
            <v xml:space="preserve"> </v>
          </cell>
          <cell r="M367" t="str">
            <v/>
          </cell>
        </row>
        <row r="368">
          <cell r="L368" t="str">
            <v xml:space="preserve"> </v>
          </cell>
          <cell r="M368" t="str">
            <v/>
          </cell>
        </row>
        <row r="369">
          <cell r="L369" t="str">
            <v xml:space="preserve"> </v>
          </cell>
          <cell r="M369" t="str">
            <v/>
          </cell>
        </row>
        <row r="370">
          <cell r="L370" t="str">
            <v xml:space="preserve"> </v>
          </cell>
          <cell r="M370" t="str">
            <v/>
          </cell>
        </row>
        <row r="371">
          <cell r="L371" t="str">
            <v xml:space="preserve"> </v>
          </cell>
          <cell r="M371" t="str">
            <v/>
          </cell>
        </row>
        <row r="372">
          <cell r="L372" t="str">
            <v xml:space="preserve"> </v>
          </cell>
          <cell r="M372" t="str">
            <v/>
          </cell>
        </row>
        <row r="373">
          <cell r="L373" t="str">
            <v xml:space="preserve"> </v>
          </cell>
          <cell r="M373" t="str">
            <v/>
          </cell>
        </row>
        <row r="374">
          <cell r="L374" t="str">
            <v xml:space="preserve"> </v>
          </cell>
          <cell r="M374" t="str">
            <v/>
          </cell>
        </row>
        <row r="375">
          <cell r="L375" t="str">
            <v xml:space="preserve"> </v>
          </cell>
          <cell r="M375" t="str">
            <v/>
          </cell>
        </row>
        <row r="376">
          <cell r="L376" t="str">
            <v xml:space="preserve"> </v>
          </cell>
          <cell r="M376" t="str">
            <v/>
          </cell>
        </row>
        <row r="377">
          <cell r="L377" t="str">
            <v xml:space="preserve"> </v>
          </cell>
          <cell r="M377" t="str">
            <v/>
          </cell>
        </row>
        <row r="378">
          <cell r="L378" t="str">
            <v xml:space="preserve"> </v>
          </cell>
          <cell r="M378" t="str">
            <v/>
          </cell>
        </row>
        <row r="379">
          <cell r="L379" t="str">
            <v xml:space="preserve"> </v>
          </cell>
          <cell r="M379" t="str">
            <v/>
          </cell>
        </row>
        <row r="380">
          <cell r="L380" t="str">
            <v xml:space="preserve"> </v>
          </cell>
          <cell r="M380" t="str">
            <v/>
          </cell>
        </row>
        <row r="381">
          <cell r="L381" t="str">
            <v xml:space="preserve"> </v>
          </cell>
          <cell r="M381" t="str">
            <v/>
          </cell>
        </row>
        <row r="382">
          <cell r="L382" t="str">
            <v xml:space="preserve"> </v>
          </cell>
          <cell r="M382" t="str">
            <v/>
          </cell>
        </row>
        <row r="383">
          <cell r="L383" t="str">
            <v xml:space="preserve"> </v>
          </cell>
          <cell r="M383" t="str">
            <v/>
          </cell>
        </row>
        <row r="384">
          <cell r="L384" t="str">
            <v xml:space="preserve"> </v>
          </cell>
          <cell r="M384" t="str">
            <v/>
          </cell>
        </row>
        <row r="385">
          <cell r="L385" t="str">
            <v xml:space="preserve"> </v>
          </cell>
          <cell r="M385" t="str">
            <v/>
          </cell>
        </row>
        <row r="386">
          <cell r="L386" t="str">
            <v xml:space="preserve"> </v>
          </cell>
          <cell r="M386" t="str">
            <v/>
          </cell>
        </row>
        <row r="387">
          <cell r="L387" t="str">
            <v xml:space="preserve"> </v>
          </cell>
          <cell r="M387" t="str">
            <v/>
          </cell>
        </row>
        <row r="388">
          <cell r="L388" t="str">
            <v xml:space="preserve"> </v>
          </cell>
          <cell r="M388" t="str">
            <v/>
          </cell>
        </row>
        <row r="389">
          <cell r="L389" t="str">
            <v xml:space="preserve"> </v>
          </cell>
          <cell r="M389" t="str">
            <v/>
          </cell>
        </row>
        <row r="390">
          <cell r="L390" t="str">
            <v xml:space="preserve"> </v>
          </cell>
          <cell r="M390" t="str">
            <v/>
          </cell>
        </row>
        <row r="391">
          <cell r="L391" t="str">
            <v xml:space="preserve"> </v>
          </cell>
          <cell r="M391" t="str">
            <v/>
          </cell>
        </row>
        <row r="392">
          <cell r="L392" t="str">
            <v xml:space="preserve"> </v>
          </cell>
          <cell r="M392" t="str">
            <v/>
          </cell>
        </row>
        <row r="393">
          <cell r="L393" t="str">
            <v xml:space="preserve"> </v>
          </cell>
          <cell r="M393" t="str">
            <v/>
          </cell>
        </row>
        <row r="394">
          <cell r="L394" t="str">
            <v xml:space="preserve"> </v>
          </cell>
          <cell r="M394" t="str">
            <v/>
          </cell>
        </row>
        <row r="395">
          <cell r="L395" t="str">
            <v xml:space="preserve"> </v>
          </cell>
          <cell r="M395" t="str">
            <v/>
          </cell>
        </row>
        <row r="396">
          <cell r="L396" t="str">
            <v xml:space="preserve"> </v>
          </cell>
          <cell r="M396" t="str">
            <v/>
          </cell>
        </row>
        <row r="397">
          <cell r="L397" t="str">
            <v xml:space="preserve"> </v>
          </cell>
          <cell r="M397" t="str">
            <v/>
          </cell>
        </row>
        <row r="398">
          <cell r="L398" t="str">
            <v xml:space="preserve"> </v>
          </cell>
          <cell r="M398" t="str">
            <v/>
          </cell>
        </row>
        <row r="399">
          <cell r="L399" t="str">
            <v xml:space="preserve"> </v>
          </cell>
          <cell r="M399" t="str">
            <v/>
          </cell>
        </row>
        <row r="400">
          <cell r="L400" t="str">
            <v xml:space="preserve"> </v>
          </cell>
          <cell r="M400" t="str">
            <v/>
          </cell>
        </row>
        <row r="401">
          <cell r="L401" t="str">
            <v xml:space="preserve"> </v>
          </cell>
          <cell r="M401" t="str">
            <v/>
          </cell>
        </row>
        <row r="402">
          <cell r="L402" t="str">
            <v xml:space="preserve"> </v>
          </cell>
          <cell r="M402" t="str">
            <v/>
          </cell>
        </row>
        <row r="403">
          <cell r="L403" t="str">
            <v xml:space="preserve"> </v>
          </cell>
          <cell r="M403" t="str">
            <v/>
          </cell>
        </row>
        <row r="404">
          <cell r="L404" t="str">
            <v xml:space="preserve"> </v>
          </cell>
          <cell r="M404" t="str">
            <v/>
          </cell>
        </row>
        <row r="405">
          <cell r="L405" t="str">
            <v xml:space="preserve"> </v>
          </cell>
          <cell r="M405" t="str">
            <v/>
          </cell>
        </row>
        <row r="406">
          <cell r="L406" t="str">
            <v xml:space="preserve"> </v>
          </cell>
          <cell r="M406" t="str">
            <v/>
          </cell>
        </row>
        <row r="407">
          <cell r="L407" t="str">
            <v xml:space="preserve"> </v>
          </cell>
          <cell r="M407" t="str">
            <v/>
          </cell>
        </row>
        <row r="408">
          <cell r="L408" t="str">
            <v xml:space="preserve"> </v>
          </cell>
          <cell r="M408" t="str">
            <v/>
          </cell>
        </row>
      </sheetData>
      <sheetData sheetId="8"/>
      <sheetData sheetId="9">
        <row r="31">
          <cell r="B31">
            <v>2017</v>
          </cell>
          <cell r="C31">
            <v>2018</v>
          </cell>
          <cell r="D31">
            <v>2019</v>
          </cell>
          <cell r="E31">
            <v>2020</v>
          </cell>
          <cell r="F31">
            <v>2021</v>
          </cell>
          <cell r="G31">
            <v>2022</v>
          </cell>
          <cell r="H31">
            <v>2023</v>
          </cell>
          <cell r="I31">
            <v>2024</v>
          </cell>
          <cell r="J31">
            <v>2025</v>
          </cell>
          <cell r="K31">
            <v>2026</v>
          </cell>
          <cell r="L31">
            <v>2027</v>
          </cell>
          <cell r="M31" t="str">
            <v>blank</v>
          </cell>
          <cell r="N31" t="str">
            <v>blank</v>
          </cell>
          <cell r="O31" t="str">
            <v>blank</v>
          </cell>
          <cell r="P31" t="str">
            <v>blank</v>
          </cell>
          <cell r="Q31" t="str">
            <v>blank</v>
          </cell>
          <cell r="R31" t="str">
            <v>blank</v>
          </cell>
          <cell r="S31" t="str">
            <v>blank</v>
          </cell>
          <cell r="T31" t="str">
            <v>blank</v>
          </cell>
          <cell r="U31" t="str">
            <v>blank</v>
          </cell>
          <cell r="V31" t="str">
            <v>blank</v>
          </cell>
          <cell r="W31" t="str">
            <v>blank</v>
          </cell>
          <cell r="X31" t="str">
            <v>blank</v>
          </cell>
          <cell r="Y31" t="str">
            <v>blank</v>
          </cell>
          <cell r="Z31" t="str">
            <v>blank</v>
          </cell>
          <cell r="AA31" t="str">
            <v>blank</v>
          </cell>
          <cell r="AB31" t="str">
            <v>blank</v>
          </cell>
          <cell r="AC31" t="str">
            <v>blank</v>
          </cell>
          <cell r="AD31" t="str">
            <v>blank</v>
          </cell>
          <cell r="AE31" t="str">
            <v>blank</v>
          </cell>
          <cell r="AF31" t="str">
            <v>blank</v>
          </cell>
          <cell r="AG31" t="str">
            <v>blank</v>
          </cell>
          <cell r="AH31" t="str">
            <v>blank</v>
          </cell>
          <cell r="AI31" t="str">
            <v>blank</v>
          </cell>
          <cell r="AJ31" t="str">
            <v>blank</v>
          </cell>
          <cell r="AK31" t="str">
            <v>blank</v>
          </cell>
          <cell r="AL31" t="str">
            <v>blank</v>
          </cell>
          <cell r="AM31" t="str">
            <v>blank</v>
          </cell>
          <cell r="AN31" t="str">
            <v>blank</v>
          </cell>
          <cell r="AO31" t="str">
            <v>blank</v>
          </cell>
          <cell r="AP31" t="str">
            <v>blank</v>
          </cell>
          <cell r="AQ31" t="str">
            <v>blank</v>
          </cell>
          <cell r="AR31" t="str">
            <v>blank</v>
          </cell>
          <cell r="AS31" t="str">
            <v>blank</v>
          </cell>
          <cell r="AT31" t="str">
            <v>blank</v>
          </cell>
          <cell r="AU31" t="str">
            <v>blank</v>
          </cell>
          <cell r="AV31" t="str">
            <v>blank</v>
          </cell>
          <cell r="AW31" t="str">
            <v>blank</v>
          </cell>
          <cell r="AX31" t="str">
            <v>blank</v>
          </cell>
          <cell r="AY31" t="str">
            <v>blank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5">
          <cell r="O15">
            <v>1.2800000000000001E-2</v>
          </cell>
        </row>
        <row r="16">
          <cell r="O16">
            <v>1.2800000000000001E-2</v>
          </cell>
        </row>
        <row r="17">
          <cell r="O17">
            <v>1.2800000000000001E-2</v>
          </cell>
        </row>
        <row r="18">
          <cell r="O18">
            <v>1.2800000000000001E-2</v>
          </cell>
        </row>
        <row r="19">
          <cell r="O19"/>
        </row>
        <row r="20">
          <cell r="O20"/>
        </row>
        <row r="21">
          <cell r="O21">
            <v>1.2800000000000001E-2</v>
          </cell>
        </row>
        <row r="22">
          <cell r="O22">
            <v>1.2800000000000001E-2</v>
          </cell>
        </row>
        <row r="23">
          <cell r="O23">
            <v>1.2800000000000001E-2</v>
          </cell>
        </row>
        <row r="24">
          <cell r="O24">
            <v>1.2800000000000001E-2</v>
          </cell>
        </row>
        <row r="25">
          <cell r="O25">
            <v>1.2800000000000001E-2</v>
          </cell>
        </row>
        <row r="26">
          <cell r="O26">
            <v>1.2800000000000001E-2</v>
          </cell>
        </row>
        <row r="27">
          <cell r="O27">
            <v>1.2800000000000001E-2</v>
          </cell>
        </row>
        <row r="28">
          <cell r="O28">
            <v>1.2800000000000001E-2</v>
          </cell>
        </row>
        <row r="29">
          <cell r="O29"/>
        </row>
        <row r="30">
          <cell r="O30"/>
        </row>
        <row r="31">
          <cell r="O31"/>
        </row>
        <row r="32">
          <cell r="O32"/>
        </row>
        <row r="33">
          <cell r="O33"/>
        </row>
        <row r="34">
          <cell r="O34"/>
        </row>
        <row r="35">
          <cell r="O35"/>
        </row>
        <row r="36">
          <cell r="O36">
            <v>1.2800000000000001E-2</v>
          </cell>
        </row>
        <row r="37">
          <cell r="O37">
            <v>1.2800000000000001E-2</v>
          </cell>
        </row>
        <row r="38">
          <cell r="O38">
            <v>1.2800000000000001E-2</v>
          </cell>
        </row>
        <row r="39">
          <cell r="O39">
            <v>1.2800000000000001E-2</v>
          </cell>
        </row>
        <row r="40">
          <cell r="O40">
            <v>1.2800000000000001E-2</v>
          </cell>
        </row>
        <row r="41">
          <cell r="O41">
            <v>1.2800000000000001E-2</v>
          </cell>
        </row>
        <row r="42">
          <cell r="O42">
            <v>1.2800000000000001E-2</v>
          </cell>
        </row>
        <row r="43">
          <cell r="O43">
            <v>1.2800000000000001E-2</v>
          </cell>
        </row>
        <row r="44">
          <cell r="O44"/>
        </row>
        <row r="45">
          <cell r="O45"/>
        </row>
        <row r="46">
          <cell r="O46"/>
        </row>
        <row r="47">
          <cell r="O47"/>
        </row>
        <row r="48">
          <cell r="O48">
            <v>8.299999999999981E-3</v>
          </cell>
        </row>
        <row r="49">
          <cell r="O49">
            <v>8.299999999999981E-3</v>
          </cell>
        </row>
        <row r="50">
          <cell r="O50">
            <v>8.299999999999981E-3</v>
          </cell>
        </row>
        <row r="51">
          <cell r="O51">
            <v>8.299999999999981E-3</v>
          </cell>
        </row>
        <row r="52">
          <cell r="O52">
            <v>8.299999999999981E-3</v>
          </cell>
        </row>
        <row r="53">
          <cell r="O53">
            <v>8.299999999999981E-3</v>
          </cell>
        </row>
        <row r="54">
          <cell r="O54">
            <v>8.299999999999981E-3</v>
          </cell>
        </row>
        <row r="55">
          <cell r="O55">
            <v>8.299999999999981E-3</v>
          </cell>
        </row>
        <row r="56">
          <cell r="O56">
            <v>8.299999999999981E-3</v>
          </cell>
        </row>
        <row r="57">
          <cell r="O57">
            <v>0</v>
          </cell>
        </row>
        <row r="58">
          <cell r="O58">
            <v>8.299999999999981E-3</v>
          </cell>
        </row>
        <row r="59">
          <cell r="O59">
            <v>0</v>
          </cell>
        </row>
        <row r="60">
          <cell r="O60">
            <v>8.299999999999981E-3</v>
          </cell>
        </row>
        <row r="61">
          <cell r="O61"/>
        </row>
        <row r="62">
          <cell r="O62"/>
        </row>
        <row r="63">
          <cell r="O63"/>
        </row>
        <row r="64">
          <cell r="O64">
            <v>8.299999999999981E-3</v>
          </cell>
        </row>
        <row r="65">
          <cell r="O65">
            <v>8.299999999999981E-3</v>
          </cell>
        </row>
        <row r="66">
          <cell r="O66">
            <v>8.299999999999981E-3</v>
          </cell>
        </row>
        <row r="67">
          <cell r="O67">
            <v>8.299999999999981E-3</v>
          </cell>
        </row>
        <row r="68">
          <cell r="O68">
            <v>8.299999999999981E-3</v>
          </cell>
        </row>
        <row r="69">
          <cell r="O69"/>
        </row>
        <row r="70">
          <cell r="O70"/>
        </row>
        <row r="71">
          <cell r="O71"/>
        </row>
        <row r="72">
          <cell r="O72"/>
        </row>
        <row r="73">
          <cell r="O73"/>
        </row>
        <row r="74">
          <cell r="O74"/>
        </row>
        <row r="75">
          <cell r="O75"/>
        </row>
        <row r="76">
          <cell r="O76"/>
        </row>
        <row r="77">
          <cell r="O77"/>
        </row>
        <row r="78">
          <cell r="O78">
            <v>1.2800000000000001E-2</v>
          </cell>
        </row>
        <row r="79">
          <cell r="O79">
            <v>1.2800000000000001E-2</v>
          </cell>
        </row>
        <row r="80">
          <cell r="O80"/>
        </row>
        <row r="81">
          <cell r="O81">
            <v>1.2800000000000001E-2</v>
          </cell>
        </row>
        <row r="82">
          <cell r="O82">
            <v>1.2800000000000001E-2</v>
          </cell>
        </row>
        <row r="83">
          <cell r="O83">
            <v>1.2800000000000001E-2</v>
          </cell>
        </row>
        <row r="84">
          <cell r="O84">
            <v>1.2800000000000001E-2</v>
          </cell>
        </row>
        <row r="85">
          <cell r="O85">
            <v>1.2800000000000001E-2</v>
          </cell>
        </row>
        <row r="86">
          <cell r="O86">
            <v>1.2800000000000001E-2</v>
          </cell>
        </row>
        <row r="87">
          <cell r="O87">
            <v>1.2800000000000001E-2</v>
          </cell>
        </row>
        <row r="88">
          <cell r="O88">
            <v>1.2800000000000001E-2</v>
          </cell>
        </row>
        <row r="89">
          <cell r="O89">
            <v>1.2800000000000001E-2</v>
          </cell>
        </row>
        <row r="90">
          <cell r="O90">
            <v>1.2800000000000001E-2</v>
          </cell>
        </row>
        <row r="91">
          <cell r="O91">
            <v>8.299999999999981E-3</v>
          </cell>
        </row>
        <row r="92">
          <cell r="O92">
            <v>8.299999999999981E-3</v>
          </cell>
        </row>
        <row r="93">
          <cell r="O93">
            <v>8.299999999999981E-3</v>
          </cell>
        </row>
        <row r="94">
          <cell r="O94">
            <v>8.299999999999981E-3</v>
          </cell>
        </row>
        <row r="95">
          <cell r="O95">
            <v>8.299999999999981E-3</v>
          </cell>
        </row>
        <row r="96">
          <cell r="O96">
            <v>8.299999999999981E-3</v>
          </cell>
        </row>
        <row r="97">
          <cell r="O97">
            <v>8.299999999999981E-3</v>
          </cell>
        </row>
        <row r="98">
          <cell r="O98">
            <v>8.299999999999981E-3</v>
          </cell>
        </row>
        <row r="99">
          <cell r="O99">
            <v>8.299999999999981E-3</v>
          </cell>
        </row>
        <row r="100">
          <cell r="O100">
            <v>8.299999999999981E-3</v>
          </cell>
        </row>
        <row r="101">
          <cell r="O101">
            <v>8.299999999999981E-3</v>
          </cell>
        </row>
        <row r="102">
          <cell r="O102">
            <v>8.299999999999981E-3</v>
          </cell>
        </row>
        <row r="103">
          <cell r="O103">
            <v>8.299999999999981E-3</v>
          </cell>
        </row>
        <row r="104">
          <cell r="O104">
            <v>8.299999999999981E-3</v>
          </cell>
        </row>
        <row r="105">
          <cell r="O105">
            <v>8.299999999999981E-3</v>
          </cell>
        </row>
        <row r="106">
          <cell r="O106"/>
        </row>
        <row r="107">
          <cell r="O107"/>
        </row>
        <row r="108">
          <cell r="O108">
            <v>1.2800000000000001E-2</v>
          </cell>
        </row>
        <row r="109">
          <cell r="O109">
            <v>1.2800000000000001E-2</v>
          </cell>
        </row>
        <row r="110">
          <cell r="O110">
            <v>1.2800000000000001E-2</v>
          </cell>
        </row>
        <row r="111">
          <cell r="O111"/>
        </row>
        <row r="112">
          <cell r="O112">
            <v>8.299999999999981E-3</v>
          </cell>
        </row>
        <row r="113">
          <cell r="O113">
            <v>8.299999999999981E-3</v>
          </cell>
        </row>
        <row r="114">
          <cell r="O114">
            <v>8.299999999999981E-3</v>
          </cell>
        </row>
        <row r="115">
          <cell r="O115">
            <v>8.299999999999981E-3</v>
          </cell>
        </row>
        <row r="116">
          <cell r="O116">
            <v>8.299999999999981E-3</v>
          </cell>
        </row>
        <row r="117">
          <cell r="O117"/>
        </row>
        <row r="118">
          <cell r="O118">
            <v>8.199999999999999E-3</v>
          </cell>
        </row>
        <row r="119">
          <cell r="O119">
            <v>8.199999999999999E-3</v>
          </cell>
        </row>
        <row r="120">
          <cell r="O120"/>
        </row>
        <row r="121">
          <cell r="O121">
            <v>7.6000000000000009E-3</v>
          </cell>
        </row>
        <row r="122">
          <cell r="O122">
            <v>7.6000000000000009E-3</v>
          </cell>
        </row>
        <row r="123">
          <cell r="O123">
            <v>7.6000000000000009E-3</v>
          </cell>
        </row>
        <row r="124">
          <cell r="O124">
            <v>7.6000000000000009E-3</v>
          </cell>
        </row>
        <row r="125">
          <cell r="O125">
            <v>7.6000000000000009E-3</v>
          </cell>
        </row>
        <row r="126">
          <cell r="O126">
            <v>7.6000000000000009E-3</v>
          </cell>
        </row>
        <row r="127">
          <cell r="O127"/>
        </row>
        <row r="128">
          <cell r="O128">
            <v>7.6000000000000009E-3</v>
          </cell>
        </row>
        <row r="129">
          <cell r="O129">
            <v>7.6000000000000009E-3</v>
          </cell>
        </row>
        <row r="130">
          <cell r="O130">
            <v>7.6000000000000009E-3</v>
          </cell>
        </row>
        <row r="131">
          <cell r="O131">
            <v>7.6000000000000009E-3</v>
          </cell>
        </row>
        <row r="132">
          <cell r="O132"/>
        </row>
        <row r="133">
          <cell r="O133">
            <v>2.0999999999999977E-2</v>
          </cell>
        </row>
        <row r="134">
          <cell r="O134">
            <v>2.0700000000000003E-2</v>
          </cell>
        </row>
        <row r="135">
          <cell r="O135">
            <v>2.0700000000000003E-2</v>
          </cell>
        </row>
        <row r="136">
          <cell r="O136"/>
        </row>
        <row r="137">
          <cell r="O137">
            <v>2.0999999999999977E-2</v>
          </cell>
        </row>
        <row r="138">
          <cell r="O138">
            <v>2.0999999999999977E-2</v>
          </cell>
        </row>
        <row r="139">
          <cell r="O139">
            <v>1.5899999999999997E-2</v>
          </cell>
        </row>
        <row r="140">
          <cell r="O140">
            <v>1.5899999999999997E-2</v>
          </cell>
        </row>
        <row r="141">
          <cell r="O141">
            <v>1.5899999999999997E-2</v>
          </cell>
        </row>
        <row r="142">
          <cell r="O142"/>
        </row>
        <row r="143">
          <cell r="O143"/>
        </row>
        <row r="144">
          <cell r="O144">
            <v>3.7900000000000003E-2</v>
          </cell>
        </row>
        <row r="145">
          <cell r="O145">
            <v>3.7900000000000003E-2</v>
          </cell>
        </row>
        <row r="146">
          <cell r="O146">
            <v>3.7900000000000003E-2</v>
          </cell>
        </row>
        <row r="147">
          <cell r="O147">
            <v>3.7900000000000003E-2</v>
          </cell>
        </row>
        <row r="148">
          <cell r="O148">
            <v>3.7900000000000003E-2</v>
          </cell>
        </row>
        <row r="149">
          <cell r="O149">
            <v>3.7900000000000003E-2</v>
          </cell>
        </row>
        <row r="150">
          <cell r="O150">
            <v>3.7900000000000003E-2</v>
          </cell>
        </row>
        <row r="151">
          <cell r="O151">
            <v>3.7900000000000003E-2</v>
          </cell>
        </row>
        <row r="152">
          <cell r="O152"/>
        </row>
        <row r="153">
          <cell r="O153">
            <v>3.7900000000000003E-2</v>
          </cell>
        </row>
        <row r="154">
          <cell r="O154">
            <v>3.7900000000000003E-2</v>
          </cell>
        </row>
        <row r="155">
          <cell r="O155">
            <v>3.7900000000000003E-2</v>
          </cell>
        </row>
        <row r="156">
          <cell r="O156">
            <v>3.7900000000000003E-2</v>
          </cell>
        </row>
        <row r="157">
          <cell r="O157">
            <v>3.7900000000000003E-2</v>
          </cell>
        </row>
        <row r="158">
          <cell r="O158">
            <v>3.7900000000000003E-2</v>
          </cell>
        </row>
        <row r="159">
          <cell r="O159">
            <v>3.7900000000000003E-2</v>
          </cell>
        </row>
        <row r="160">
          <cell r="O160">
            <v>3.7900000000000003E-2</v>
          </cell>
        </row>
        <row r="161">
          <cell r="O161"/>
        </row>
        <row r="162">
          <cell r="O162">
            <v>3.7900000000000003E-2</v>
          </cell>
        </row>
        <row r="163">
          <cell r="O163">
            <v>3.7900000000000003E-2</v>
          </cell>
        </row>
        <row r="164">
          <cell r="O164">
            <v>3.7900000000000003E-2</v>
          </cell>
        </row>
        <row r="165">
          <cell r="O165">
            <v>3.7900000000000003E-2</v>
          </cell>
        </row>
        <row r="166">
          <cell r="O166">
            <v>3.7900000000000003E-2</v>
          </cell>
        </row>
        <row r="167">
          <cell r="O167"/>
        </row>
        <row r="168">
          <cell r="O168">
            <v>0</v>
          </cell>
        </row>
        <row r="169">
          <cell r="O169"/>
        </row>
        <row r="170">
          <cell r="O170"/>
        </row>
        <row r="171">
          <cell r="O171"/>
        </row>
        <row r="172">
          <cell r="O172"/>
        </row>
        <row r="173">
          <cell r="O173"/>
        </row>
        <row r="174">
          <cell r="O174"/>
        </row>
        <row r="175">
          <cell r="O175"/>
        </row>
        <row r="176">
          <cell r="O176"/>
        </row>
        <row r="177">
          <cell r="O177">
            <v>8.299999999999981E-3</v>
          </cell>
        </row>
        <row r="178">
          <cell r="O178"/>
        </row>
        <row r="179">
          <cell r="O179"/>
        </row>
        <row r="180">
          <cell r="O180"/>
        </row>
        <row r="181">
          <cell r="O181"/>
        </row>
        <row r="182">
          <cell r="O182">
            <v>1.2800000000000001E-2</v>
          </cell>
        </row>
        <row r="183">
          <cell r="O183">
            <v>8.199999999999999E-3</v>
          </cell>
        </row>
        <row r="184">
          <cell r="O184"/>
        </row>
        <row r="185">
          <cell r="O185">
            <v>1.2800000000000001E-2</v>
          </cell>
        </row>
        <row r="186">
          <cell r="O186">
            <v>1.2800000000000001E-2</v>
          </cell>
        </row>
        <row r="187">
          <cell r="O187">
            <v>1.2800000000000001E-2</v>
          </cell>
        </row>
        <row r="188">
          <cell r="O188">
            <v>1.2800000000000001E-2</v>
          </cell>
        </row>
        <row r="189">
          <cell r="O189">
            <v>1.2800000000000001E-2</v>
          </cell>
        </row>
        <row r="190">
          <cell r="O190">
            <v>1.2800000000000001E-2</v>
          </cell>
        </row>
        <row r="191">
          <cell r="O191">
            <v>8.199999999999999E-3</v>
          </cell>
        </row>
        <row r="192">
          <cell r="O192">
            <v>7.6000000000000009E-3</v>
          </cell>
        </row>
        <row r="193">
          <cell r="O193">
            <v>3.7900000000000003E-2</v>
          </cell>
        </row>
        <row r="194">
          <cell r="O194">
            <v>7.6000000000000009E-3</v>
          </cell>
        </row>
        <row r="195">
          <cell r="O195"/>
        </row>
        <row r="196">
          <cell r="O196">
            <v>7.6000000000000009E-3</v>
          </cell>
        </row>
        <row r="197">
          <cell r="O197">
            <v>3.7900000000000003E-2</v>
          </cell>
        </row>
        <row r="198">
          <cell r="O198">
            <v>7.6000000000000009E-3</v>
          </cell>
        </row>
        <row r="199">
          <cell r="O199"/>
        </row>
        <row r="200">
          <cell r="O200">
            <v>7.6000000000000009E-3</v>
          </cell>
        </row>
        <row r="201">
          <cell r="O201">
            <v>3.7900000000000003E-2</v>
          </cell>
        </row>
        <row r="202">
          <cell r="O202">
            <v>7.6000000000000009E-3</v>
          </cell>
        </row>
        <row r="203">
          <cell r="O203"/>
        </row>
        <row r="204">
          <cell r="O204">
            <v>7.6000000000000009E-3</v>
          </cell>
        </row>
        <row r="205">
          <cell r="O205">
            <v>7.6000000000000009E-3</v>
          </cell>
        </row>
        <row r="206">
          <cell r="O206"/>
        </row>
        <row r="207">
          <cell r="O207">
            <v>7.6000000000000009E-3</v>
          </cell>
        </row>
        <row r="208">
          <cell r="O208">
            <v>7.6000000000000009E-3</v>
          </cell>
        </row>
        <row r="209">
          <cell r="O209">
            <v>7.6000000000000009E-3</v>
          </cell>
        </row>
        <row r="210">
          <cell r="O210">
            <v>7.6000000000000009E-3</v>
          </cell>
        </row>
        <row r="211">
          <cell r="O211">
            <v>7.6000000000000009E-3</v>
          </cell>
        </row>
        <row r="212">
          <cell r="O212"/>
        </row>
        <row r="213">
          <cell r="O213">
            <v>7.6000000000000009E-3</v>
          </cell>
        </row>
        <row r="214">
          <cell r="O214">
            <v>7.6000000000000009E-3</v>
          </cell>
        </row>
        <row r="215">
          <cell r="O215"/>
        </row>
        <row r="216">
          <cell r="O216">
            <v>7.6000000000000009E-3</v>
          </cell>
        </row>
        <row r="217">
          <cell r="O217">
            <v>7.6000000000000009E-3</v>
          </cell>
        </row>
        <row r="218">
          <cell r="O218"/>
        </row>
        <row r="219">
          <cell r="O219">
            <v>1.5899999999999997E-2</v>
          </cell>
        </row>
        <row r="220">
          <cell r="O220"/>
        </row>
        <row r="221">
          <cell r="O221">
            <v>1.5899999999999997E-2</v>
          </cell>
        </row>
        <row r="222">
          <cell r="O222">
            <v>1.5899999999999997E-2</v>
          </cell>
        </row>
        <row r="223">
          <cell r="O223">
            <v>1.5899999999999997E-2</v>
          </cell>
        </row>
        <row r="224">
          <cell r="O224">
            <v>1.5899999999999997E-2</v>
          </cell>
        </row>
        <row r="225">
          <cell r="O225">
            <v>1.5899999999999997E-2</v>
          </cell>
        </row>
        <row r="226">
          <cell r="O226">
            <v>1.5899999999999997E-2</v>
          </cell>
        </row>
        <row r="227">
          <cell r="O227"/>
        </row>
        <row r="228">
          <cell r="O228">
            <v>1.5899999999999997E-2</v>
          </cell>
        </row>
        <row r="229">
          <cell r="O229">
            <v>1.5899999999999997E-2</v>
          </cell>
        </row>
        <row r="230">
          <cell r="O230">
            <v>1.5899999999999997E-2</v>
          </cell>
        </row>
        <row r="231">
          <cell r="O231"/>
        </row>
        <row r="232">
          <cell r="O232">
            <v>7.6000000000000009E-3</v>
          </cell>
        </row>
        <row r="233">
          <cell r="O233">
            <v>7.6000000000000009E-3</v>
          </cell>
        </row>
        <row r="234">
          <cell r="O234">
            <v>7.6000000000000009E-3</v>
          </cell>
        </row>
        <row r="235">
          <cell r="O235"/>
        </row>
        <row r="236">
          <cell r="O236">
            <v>2.0999999999999977E-2</v>
          </cell>
        </row>
        <row r="237">
          <cell r="O237">
            <v>2.0999999999999977E-2</v>
          </cell>
        </row>
        <row r="238">
          <cell r="O238">
            <v>2.0999999999999977E-2</v>
          </cell>
        </row>
        <row r="239">
          <cell r="O239">
            <v>2.0999999999999977E-2</v>
          </cell>
        </row>
        <row r="240">
          <cell r="O240"/>
        </row>
        <row r="241">
          <cell r="O241">
            <v>2.0999999999999977E-2</v>
          </cell>
        </row>
        <row r="242">
          <cell r="O242">
            <v>2.0999999999999977E-2</v>
          </cell>
        </row>
        <row r="243">
          <cell r="O243">
            <v>2.0999999999999977E-2</v>
          </cell>
        </row>
        <row r="244">
          <cell r="O244"/>
        </row>
        <row r="245">
          <cell r="O245">
            <v>2.0999999999999977E-2</v>
          </cell>
        </row>
        <row r="246">
          <cell r="O246">
            <v>2.0999999999999977E-2</v>
          </cell>
        </row>
        <row r="247">
          <cell r="O247">
            <v>2.0999999999999977E-2</v>
          </cell>
        </row>
        <row r="248">
          <cell r="O248"/>
        </row>
        <row r="249">
          <cell r="O249">
            <v>2.0999999999999977E-2</v>
          </cell>
        </row>
        <row r="250">
          <cell r="O250"/>
        </row>
        <row r="251">
          <cell r="O251">
            <v>1.5899999999999997E-2</v>
          </cell>
        </row>
        <row r="252">
          <cell r="O252">
            <v>1.5899999999999997E-2</v>
          </cell>
        </row>
        <row r="253">
          <cell r="O253">
            <v>7.6000000000000009E-3</v>
          </cell>
        </row>
        <row r="254">
          <cell r="O254">
            <v>7.6000000000000009E-3</v>
          </cell>
        </row>
        <row r="255">
          <cell r="O255">
            <v>7.6000000000000009E-3</v>
          </cell>
        </row>
        <row r="256">
          <cell r="O256">
            <v>7.6000000000000009E-3</v>
          </cell>
        </row>
        <row r="257">
          <cell r="O257">
            <v>7.6000000000000009E-3</v>
          </cell>
        </row>
        <row r="258">
          <cell r="O258">
            <v>7.6000000000000009E-3</v>
          </cell>
        </row>
        <row r="259">
          <cell r="O259">
            <v>7.6000000000000009E-3</v>
          </cell>
        </row>
        <row r="260">
          <cell r="O260">
            <v>7.6000000000000009E-3</v>
          </cell>
        </row>
        <row r="261">
          <cell r="O261"/>
        </row>
        <row r="262">
          <cell r="O262">
            <v>2.0999999999999977E-2</v>
          </cell>
        </row>
        <row r="263">
          <cell r="O263"/>
        </row>
        <row r="264">
          <cell r="O264">
            <v>4.7000000000000011E-3</v>
          </cell>
        </row>
        <row r="265">
          <cell r="O265">
            <v>4.7000000000000011E-3</v>
          </cell>
        </row>
        <row r="266">
          <cell r="O266"/>
        </row>
        <row r="267">
          <cell r="O267">
            <v>4.7000000000000011E-3</v>
          </cell>
        </row>
        <row r="268">
          <cell r="O268">
            <v>4.7000000000000011E-3</v>
          </cell>
        </row>
        <row r="269">
          <cell r="O269"/>
        </row>
        <row r="270">
          <cell r="O270">
            <v>7.6000000000000009E-3</v>
          </cell>
        </row>
        <row r="271">
          <cell r="O271">
            <v>0</v>
          </cell>
        </row>
        <row r="272">
          <cell r="O272">
            <v>0</v>
          </cell>
        </row>
        <row r="273">
          <cell r="O273">
            <v>0</v>
          </cell>
        </row>
        <row r="274">
          <cell r="O274">
            <v>0</v>
          </cell>
        </row>
        <row r="275">
          <cell r="O275">
            <v>1.6E-2</v>
          </cell>
        </row>
        <row r="276">
          <cell r="O276">
            <v>1.6E-2</v>
          </cell>
        </row>
        <row r="277">
          <cell r="O277">
            <v>1.6E-2</v>
          </cell>
        </row>
        <row r="278">
          <cell r="O278">
            <v>1.6E-2</v>
          </cell>
        </row>
        <row r="279">
          <cell r="O279">
            <v>1.6E-2</v>
          </cell>
        </row>
        <row r="280">
          <cell r="O280">
            <v>1.6E-2</v>
          </cell>
        </row>
        <row r="281">
          <cell r="O281">
            <v>1.6E-2</v>
          </cell>
        </row>
        <row r="282">
          <cell r="O282">
            <v>1.6E-2</v>
          </cell>
        </row>
        <row r="283">
          <cell r="O283">
            <v>1.6E-2</v>
          </cell>
        </row>
        <row r="284">
          <cell r="O284">
            <v>1.6E-2</v>
          </cell>
        </row>
        <row r="285">
          <cell r="O285">
            <v>1.6E-2</v>
          </cell>
        </row>
        <row r="286">
          <cell r="O286">
            <v>1.6E-2</v>
          </cell>
        </row>
        <row r="287">
          <cell r="O287">
            <v>1.6E-2</v>
          </cell>
        </row>
        <row r="288">
          <cell r="O288">
            <v>1.6E-2</v>
          </cell>
        </row>
        <row r="289">
          <cell r="O289">
            <v>1.6E-2</v>
          </cell>
        </row>
        <row r="290">
          <cell r="O290">
            <v>1.6E-2</v>
          </cell>
        </row>
        <row r="291">
          <cell r="O291">
            <v>1.6E-2</v>
          </cell>
        </row>
        <row r="292">
          <cell r="O292">
            <v>1.6E-2</v>
          </cell>
        </row>
        <row r="293">
          <cell r="O293">
            <v>1.6E-2</v>
          </cell>
        </row>
        <row r="294">
          <cell r="O294">
            <v>1.6E-2</v>
          </cell>
        </row>
        <row r="295">
          <cell r="O295">
            <v>1.6E-2</v>
          </cell>
        </row>
        <row r="296">
          <cell r="O296">
            <v>1.6E-2</v>
          </cell>
        </row>
        <row r="297">
          <cell r="O297">
            <v>1.6E-2</v>
          </cell>
        </row>
        <row r="298">
          <cell r="O298">
            <v>1.6E-2</v>
          </cell>
        </row>
        <row r="299">
          <cell r="O299">
            <v>1.6E-2</v>
          </cell>
        </row>
        <row r="300">
          <cell r="O300">
            <v>1.6E-2</v>
          </cell>
        </row>
        <row r="301">
          <cell r="O301">
            <v>1.6E-2</v>
          </cell>
        </row>
        <row r="302">
          <cell r="O302">
            <v>1.6E-2</v>
          </cell>
        </row>
        <row r="303">
          <cell r="O303">
            <v>1.6E-2</v>
          </cell>
        </row>
        <row r="304">
          <cell r="O304">
            <v>1.6E-2</v>
          </cell>
        </row>
        <row r="305">
          <cell r="O305">
            <v>1.6E-2</v>
          </cell>
        </row>
        <row r="306">
          <cell r="O306">
            <v>1.6E-2</v>
          </cell>
        </row>
        <row r="307">
          <cell r="O307">
            <v>1.6E-2</v>
          </cell>
        </row>
        <row r="308">
          <cell r="O308">
            <v>1.6E-2</v>
          </cell>
        </row>
        <row r="309">
          <cell r="O309">
            <v>1.6E-2</v>
          </cell>
        </row>
        <row r="310">
          <cell r="O310">
            <v>1.6E-2</v>
          </cell>
        </row>
        <row r="311">
          <cell r="O311">
            <v>1.6E-2</v>
          </cell>
        </row>
        <row r="312">
          <cell r="O312">
            <v>1.6E-2</v>
          </cell>
        </row>
        <row r="313">
          <cell r="O313">
            <v>1.6E-2</v>
          </cell>
        </row>
        <row r="314">
          <cell r="O314">
            <v>1.6E-2</v>
          </cell>
        </row>
        <row r="315">
          <cell r="O315">
            <v>1.6E-2</v>
          </cell>
        </row>
        <row r="316">
          <cell r="O316">
            <v>1.6E-2</v>
          </cell>
        </row>
        <row r="317">
          <cell r="O317">
            <v>1.6E-2</v>
          </cell>
        </row>
        <row r="318">
          <cell r="O318">
            <v>1.6E-2</v>
          </cell>
        </row>
        <row r="319">
          <cell r="O319">
            <v>1.6E-2</v>
          </cell>
        </row>
        <row r="320">
          <cell r="O320">
            <v>1.6E-2</v>
          </cell>
        </row>
        <row r="321">
          <cell r="O321">
            <v>1.6E-2</v>
          </cell>
        </row>
        <row r="322">
          <cell r="O322">
            <v>1.6E-2</v>
          </cell>
        </row>
        <row r="323">
          <cell r="O323">
            <v>1.6E-2</v>
          </cell>
        </row>
        <row r="324">
          <cell r="O324">
            <v>1.6E-2</v>
          </cell>
        </row>
        <row r="325">
          <cell r="O325">
            <v>1.6E-2</v>
          </cell>
        </row>
        <row r="326">
          <cell r="O326">
            <v>1.6E-2</v>
          </cell>
        </row>
        <row r="327">
          <cell r="O327">
            <v>1.6E-2</v>
          </cell>
        </row>
        <row r="328">
          <cell r="O328">
            <v>1.6E-2</v>
          </cell>
        </row>
        <row r="329">
          <cell r="O329">
            <v>1.6E-2</v>
          </cell>
        </row>
        <row r="330">
          <cell r="O330">
            <v>1.6E-2</v>
          </cell>
        </row>
        <row r="331">
          <cell r="O331">
            <v>1.6E-2</v>
          </cell>
        </row>
        <row r="332">
          <cell r="O332">
            <v>1.6E-2</v>
          </cell>
        </row>
        <row r="333">
          <cell r="O333">
            <v>1.6E-2</v>
          </cell>
        </row>
        <row r="334">
          <cell r="O334">
            <v>1.6E-2</v>
          </cell>
        </row>
        <row r="335">
          <cell r="O335">
            <v>1.6E-2</v>
          </cell>
        </row>
        <row r="336">
          <cell r="O336">
            <v>1.6E-2</v>
          </cell>
        </row>
        <row r="337">
          <cell r="O337">
            <v>1.6E-2</v>
          </cell>
        </row>
        <row r="338">
          <cell r="O338">
            <v>1.6E-2</v>
          </cell>
        </row>
        <row r="339">
          <cell r="O339">
            <v>1.6E-2</v>
          </cell>
        </row>
        <row r="340">
          <cell r="O340">
            <v>1.6E-2</v>
          </cell>
        </row>
        <row r="341">
          <cell r="O341">
            <v>1.6E-2</v>
          </cell>
        </row>
        <row r="342">
          <cell r="O342">
            <v>1.6E-2</v>
          </cell>
        </row>
        <row r="343">
          <cell r="O343">
            <v>1.6E-2</v>
          </cell>
        </row>
        <row r="344">
          <cell r="O344">
            <v>1.6E-2</v>
          </cell>
        </row>
        <row r="345">
          <cell r="O345">
            <v>1.6E-2</v>
          </cell>
        </row>
        <row r="346">
          <cell r="O346">
            <v>1.6E-2</v>
          </cell>
        </row>
        <row r="347">
          <cell r="O347">
            <v>1.6E-2</v>
          </cell>
        </row>
        <row r="348">
          <cell r="O348">
            <v>1.6E-2</v>
          </cell>
        </row>
        <row r="349">
          <cell r="O349">
            <v>1.6E-2</v>
          </cell>
        </row>
        <row r="350">
          <cell r="O350">
            <v>1.6E-2</v>
          </cell>
        </row>
        <row r="351">
          <cell r="O351">
            <v>1.6E-2</v>
          </cell>
        </row>
        <row r="352">
          <cell r="O352">
            <v>1.6E-2</v>
          </cell>
        </row>
        <row r="353">
          <cell r="O353">
            <v>1.6E-2</v>
          </cell>
        </row>
        <row r="354">
          <cell r="O354">
            <v>1.6E-2</v>
          </cell>
        </row>
        <row r="355">
          <cell r="O355">
            <v>1.6E-2</v>
          </cell>
        </row>
        <row r="356">
          <cell r="O356">
            <v>1.6E-2</v>
          </cell>
        </row>
        <row r="357">
          <cell r="O357">
            <v>1.6E-2</v>
          </cell>
        </row>
        <row r="358">
          <cell r="O358">
            <v>1.6E-2</v>
          </cell>
        </row>
        <row r="359">
          <cell r="O359">
            <v>1.6E-2</v>
          </cell>
        </row>
        <row r="360">
          <cell r="O360">
            <v>1.6E-2</v>
          </cell>
        </row>
        <row r="361">
          <cell r="O361">
            <v>1.6E-2</v>
          </cell>
        </row>
        <row r="362">
          <cell r="O362">
            <v>1.6E-2</v>
          </cell>
        </row>
        <row r="363">
          <cell r="O363">
            <v>1.6E-2</v>
          </cell>
        </row>
        <row r="364">
          <cell r="O364">
            <v>1.6E-2</v>
          </cell>
        </row>
        <row r="365">
          <cell r="O365">
            <v>1.6E-2</v>
          </cell>
        </row>
        <row r="366">
          <cell r="O366">
            <v>1.6E-2</v>
          </cell>
        </row>
        <row r="367">
          <cell r="O367">
            <v>1.6E-2</v>
          </cell>
        </row>
        <row r="368">
          <cell r="O368">
            <v>1.6E-2</v>
          </cell>
        </row>
        <row r="369">
          <cell r="O369">
            <v>1.6E-2</v>
          </cell>
        </row>
        <row r="370">
          <cell r="O370">
            <v>1.6E-2</v>
          </cell>
        </row>
        <row r="371">
          <cell r="O371">
            <v>1.6E-2</v>
          </cell>
        </row>
        <row r="372">
          <cell r="O372">
            <v>1.6E-2</v>
          </cell>
        </row>
        <row r="373">
          <cell r="O373">
            <v>1.6E-2</v>
          </cell>
        </row>
        <row r="374">
          <cell r="O374">
            <v>1.6E-2</v>
          </cell>
        </row>
        <row r="375">
          <cell r="O375">
            <v>1.6E-2</v>
          </cell>
        </row>
        <row r="376">
          <cell r="O376">
            <v>1.6E-2</v>
          </cell>
        </row>
        <row r="377">
          <cell r="O377">
            <v>1.6E-2</v>
          </cell>
        </row>
        <row r="378">
          <cell r="O378">
            <v>1.6E-2</v>
          </cell>
        </row>
        <row r="379">
          <cell r="O379">
            <v>1.6E-2</v>
          </cell>
        </row>
        <row r="380">
          <cell r="O380">
            <v>1.6E-2</v>
          </cell>
        </row>
        <row r="381">
          <cell r="O381">
            <v>1.6E-2</v>
          </cell>
        </row>
        <row r="382">
          <cell r="O382">
            <v>1.6E-2</v>
          </cell>
        </row>
        <row r="383">
          <cell r="O383">
            <v>1.6E-2</v>
          </cell>
        </row>
        <row r="384">
          <cell r="O384">
            <v>1.6E-2</v>
          </cell>
        </row>
        <row r="385">
          <cell r="O385">
            <v>1.6E-2</v>
          </cell>
        </row>
        <row r="386">
          <cell r="O386">
            <v>1.6E-2</v>
          </cell>
        </row>
        <row r="387">
          <cell r="O387">
            <v>1.6E-2</v>
          </cell>
        </row>
        <row r="388">
          <cell r="O388">
            <v>1.6E-2</v>
          </cell>
        </row>
        <row r="389">
          <cell r="O389">
            <v>1.6E-2</v>
          </cell>
        </row>
        <row r="390">
          <cell r="O390">
            <v>1.6E-2</v>
          </cell>
        </row>
        <row r="391">
          <cell r="O391">
            <v>1.6E-2</v>
          </cell>
        </row>
        <row r="392">
          <cell r="O392">
            <v>1.6E-2</v>
          </cell>
        </row>
        <row r="393">
          <cell r="O393">
            <v>1.6E-2</v>
          </cell>
        </row>
        <row r="394">
          <cell r="O394">
            <v>1.6E-2</v>
          </cell>
        </row>
        <row r="395">
          <cell r="O395">
            <v>1.6E-2</v>
          </cell>
        </row>
        <row r="396">
          <cell r="O396">
            <v>1.6E-2</v>
          </cell>
        </row>
        <row r="397">
          <cell r="O397">
            <v>1.6E-2</v>
          </cell>
        </row>
        <row r="398">
          <cell r="O398">
            <v>1.6E-2</v>
          </cell>
        </row>
        <row r="399">
          <cell r="O399">
            <v>1.6E-2</v>
          </cell>
        </row>
        <row r="400">
          <cell r="O400">
            <v>1.6E-2</v>
          </cell>
        </row>
        <row r="401">
          <cell r="O401">
            <v>1.6E-2</v>
          </cell>
        </row>
        <row r="402">
          <cell r="O402">
            <v>1.6E-2</v>
          </cell>
        </row>
        <row r="403">
          <cell r="O403">
            <v>1.6E-2</v>
          </cell>
        </row>
        <row r="404">
          <cell r="O404">
            <v>1.6E-2</v>
          </cell>
        </row>
        <row r="405">
          <cell r="O405">
            <v>1.6E-2</v>
          </cell>
        </row>
        <row r="406">
          <cell r="O406">
            <v>1.6E-2</v>
          </cell>
        </row>
        <row r="407">
          <cell r="O407">
            <v>1.6E-2</v>
          </cell>
        </row>
        <row r="408">
          <cell r="O408">
            <v>1.6E-2</v>
          </cell>
        </row>
        <row r="409">
          <cell r="O409">
            <v>1.6E-2</v>
          </cell>
        </row>
        <row r="410">
          <cell r="O410">
            <v>1.6E-2</v>
          </cell>
        </row>
        <row r="411">
          <cell r="O411">
            <v>1.6E-2</v>
          </cell>
        </row>
        <row r="412">
          <cell r="O412">
            <v>1.6E-2</v>
          </cell>
        </row>
        <row r="413">
          <cell r="O413">
            <v>1.6E-2</v>
          </cell>
        </row>
        <row r="414">
          <cell r="O414">
            <v>1.6E-2</v>
          </cell>
        </row>
        <row r="415">
          <cell r="O415">
            <v>1.6E-2</v>
          </cell>
        </row>
        <row r="416">
          <cell r="O416">
            <v>1.6E-2</v>
          </cell>
        </row>
        <row r="417">
          <cell r="O417">
            <v>1.6E-2</v>
          </cell>
        </row>
        <row r="418">
          <cell r="O418">
            <v>1.6E-2</v>
          </cell>
        </row>
        <row r="419">
          <cell r="O419">
            <v>1.6E-2</v>
          </cell>
        </row>
        <row r="420">
          <cell r="O420">
            <v>1.6E-2</v>
          </cell>
        </row>
        <row r="421">
          <cell r="O421">
            <v>1.6E-2</v>
          </cell>
        </row>
        <row r="422">
          <cell r="O422">
            <v>1.6E-2</v>
          </cell>
        </row>
        <row r="423">
          <cell r="O423">
            <v>1.6E-2</v>
          </cell>
        </row>
        <row r="424">
          <cell r="O424">
            <v>1.6E-2</v>
          </cell>
        </row>
        <row r="425">
          <cell r="O425">
            <v>1.6E-2</v>
          </cell>
        </row>
        <row r="426">
          <cell r="O426">
            <v>1.6E-2</v>
          </cell>
        </row>
        <row r="427">
          <cell r="O427">
            <v>1.6E-2</v>
          </cell>
        </row>
        <row r="428">
          <cell r="O428">
            <v>0</v>
          </cell>
        </row>
        <row r="429">
          <cell r="O429">
            <v>1.6E-2</v>
          </cell>
        </row>
        <row r="430">
          <cell r="O430">
            <v>1.6E-2</v>
          </cell>
        </row>
        <row r="431">
          <cell r="O431">
            <v>1.6E-2</v>
          </cell>
        </row>
        <row r="432">
          <cell r="O432">
            <v>1.6E-2</v>
          </cell>
        </row>
        <row r="433">
          <cell r="O433">
            <v>1.6E-2</v>
          </cell>
        </row>
        <row r="434">
          <cell r="O434">
            <v>1.6E-2</v>
          </cell>
        </row>
        <row r="435">
          <cell r="O435">
            <v>1.6E-2</v>
          </cell>
        </row>
        <row r="436">
          <cell r="O436">
            <v>1.6E-2</v>
          </cell>
        </row>
        <row r="437">
          <cell r="O437">
            <v>1.6E-2</v>
          </cell>
        </row>
        <row r="438">
          <cell r="O438">
            <v>1.6E-2</v>
          </cell>
        </row>
        <row r="439">
          <cell r="O439">
            <v>1.6E-2</v>
          </cell>
        </row>
        <row r="440">
          <cell r="O440">
            <v>1.6E-2</v>
          </cell>
        </row>
        <row r="441">
          <cell r="O441">
            <v>1.6E-2</v>
          </cell>
        </row>
        <row r="442">
          <cell r="O442">
            <v>1.6E-2</v>
          </cell>
        </row>
        <row r="443">
          <cell r="O443">
            <v>1.6E-2</v>
          </cell>
        </row>
        <row r="444">
          <cell r="O444">
            <v>1.6E-2</v>
          </cell>
        </row>
        <row r="445">
          <cell r="O445">
            <v>1.6E-2</v>
          </cell>
        </row>
        <row r="446">
          <cell r="O446">
            <v>1.6E-2</v>
          </cell>
        </row>
        <row r="447">
          <cell r="O447">
            <v>1.6E-2</v>
          </cell>
        </row>
        <row r="448">
          <cell r="O448">
            <v>1.6E-2</v>
          </cell>
        </row>
        <row r="449">
          <cell r="O449">
            <v>1.6E-2</v>
          </cell>
        </row>
        <row r="450">
          <cell r="O450">
            <v>1.6E-2</v>
          </cell>
        </row>
        <row r="451">
          <cell r="O451">
            <v>1.6E-2</v>
          </cell>
        </row>
        <row r="452">
          <cell r="O452">
            <v>1.6E-2</v>
          </cell>
        </row>
        <row r="453">
          <cell r="O453">
            <v>1.6E-2</v>
          </cell>
        </row>
        <row r="454">
          <cell r="O454">
            <v>1.6E-2</v>
          </cell>
        </row>
        <row r="455">
          <cell r="O455">
            <v>1.6E-2</v>
          </cell>
        </row>
        <row r="456">
          <cell r="O456">
            <v>1.6E-2</v>
          </cell>
        </row>
        <row r="457">
          <cell r="O457">
            <v>1.6E-2</v>
          </cell>
        </row>
        <row r="458">
          <cell r="O458">
            <v>1.6E-2</v>
          </cell>
        </row>
        <row r="459">
          <cell r="O459">
            <v>1.6E-2</v>
          </cell>
        </row>
        <row r="460">
          <cell r="O460">
            <v>1.6E-2</v>
          </cell>
        </row>
        <row r="461">
          <cell r="O461">
            <v>1.6E-2</v>
          </cell>
        </row>
        <row r="462">
          <cell r="O462">
            <v>1.6E-2</v>
          </cell>
        </row>
        <row r="463">
          <cell r="O463">
            <v>1.6E-2</v>
          </cell>
        </row>
        <row r="464">
          <cell r="O464">
            <v>1.6E-2</v>
          </cell>
        </row>
        <row r="465">
          <cell r="O465">
            <v>1.6E-2</v>
          </cell>
        </row>
        <row r="466">
          <cell r="O466">
            <v>1.6E-2</v>
          </cell>
        </row>
        <row r="467">
          <cell r="O467">
            <v>1.6E-2</v>
          </cell>
        </row>
        <row r="468">
          <cell r="O468">
            <v>1.6E-2</v>
          </cell>
        </row>
        <row r="469">
          <cell r="O469">
            <v>1.6E-2</v>
          </cell>
        </row>
        <row r="470">
          <cell r="O470">
            <v>1.6E-2</v>
          </cell>
        </row>
        <row r="471">
          <cell r="O471">
            <v>1.6E-2</v>
          </cell>
        </row>
        <row r="472">
          <cell r="O472">
            <v>1.6E-2</v>
          </cell>
        </row>
        <row r="473">
          <cell r="O473">
            <v>1.6E-2</v>
          </cell>
        </row>
        <row r="474">
          <cell r="O474">
            <v>1.6E-2</v>
          </cell>
        </row>
        <row r="475">
          <cell r="O475">
            <v>1.6E-2</v>
          </cell>
        </row>
        <row r="476">
          <cell r="O476">
            <v>1.6E-2</v>
          </cell>
        </row>
        <row r="477">
          <cell r="O477">
            <v>1.6E-2</v>
          </cell>
        </row>
        <row r="478">
          <cell r="O478">
            <v>1.6E-2</v>
          </cell>
        </row>
        <row r="479">
          <cell r="O479">
            <v>1.6E-2</v>
          </cell>
        </row>
        <row r="480">
          <cell r="O480">
            <v>1.6E-2</v>
          </cell>
        </row>
        <row r="481">
          <cell r="O481">
            <v>1.6E-2</v>
          </cell>
        </row>
        <row r="482">
          <cell r="O482">
            <v>1.6E-2</v>
          </cell>
        </row>
        <row r="483">
          <cell r="O483">
            <v>1.6E-2</v>
          </cell>
        </row>
        <row r="484">
          <cell r="O484">
            <v>1.6E-2</v>
          </cell>
        </row>
        <row r="485">
          <cell r="O485">
            <v>1.6E-2</v>
          </cell>
        </row>
        <row r="486">
          <cell r="O486">
            <v>1.6E-2</v>
          </cell>
        </row>
        <row r="487">
          <cell r="O487">
            <v>1.6E-2</v>
          </cell>
        </row>
        <row r="488">
          <cell r="O488">
            <v>1.6E-2</v>
          </cell>
        </row>
        <row r="489">
          <cell r="O489">
            <v>1.6E-2</v>
          </cell>
        </row>
        <row r="490">
          <cell r="O490">
            <v>1.6E-2</v>
          </cell>
        </row>
        <row r="491">
          <cell r="O491">
            <v>1.6E-2</v>
          </cell>
        </row>
        <row r="492">
          <cell r="O492">
            <v>1.6E-2</v>
          </cell>
        </row>
        <row r="493">
          <cell r="O493">
            <v>1.6E-2</v>
          </cell>
        </row>
        <row r="494">
          <cell r="O494">
            <v>1.6E-2</v>
          </cell>
        </row>
        <row r="495">
          <cell r="O495">
            <v>1.6E-2</v>
          </cell>
        </row>
        <row r="496">
          <cell r="O496">
            <v>1.6E-2</v>
          </cell>
        </row>
        <row r="497">
          <cell r="O497">
            <v>1.6E-2</v>
          </cell>
        </row>
        <row r="498">
          <cell r="O498">
            <v>1.6E-2</v>
          </cell>
        </row>
        <row r="499">
          <cell r="O499">
            <v>1.6E-2</v>
          </cell>
        </row>
        <row r="500">
          <cell r="O500">
            <v>1.6E-2</v>
          </cell>
        </row>
        <row r="501">
          <cell r="O501">
            <v>1.6E-2</v>
          </cell>
        </row>
        <row r="502">
          <cell r="O502">
            <v>1.6E-2</v>
          </cell>
        </row>
        <row r="503">
          <cell r="O503">
            <v>1.6E-2</v>
          </cell>
        </row>
        <row r="504">
          <cell r="O504">
            <v>1.6E-2</v>
          </cell>
        </row>
        <row r="505">
          <cell r="O505">
            <v>1.6E-2</v>
          </cell>
        </row>
        <row r="506">
          <cell r="O506">
            <v>1.6E-2</v>
          </cell>
        </row>
        <row r="507">
          <cell r="O507">
            <v>1.6E-2</v>
          </cell>
        </row>
        <row r="508">
          <cell r="O508">
            <v>1.6E-2</v>
          </cell>
        </row>
        <row r="509">
          <cell r="O509">
            <v>1.6E-2</v>
          </cell>
        </row>
        <row r="510">
          <cell r="O510">
            <v>1.6E-2</v>
          </cell>
        </row>
        <row r="511">
          <cell r="O511">
            <v>1.6E-2</v>
          </cell>
        </row>
        <row r="512">
          <cell r="O512">
            <v>1.6E-2</v>
          </cell>
        </row>
        <row r="513">
          <cell r="O513">
            <v>1.6E-2</v>
          </cell>
        </row>
        <row r="514">
          <cell r="O514">
            <v>1.6E-2</v>
          </cell>
        </row>
        <row r="515">
          <cell r="O515">
            <v>1.6E-2</v>
          </cell>
        </row>
        <row r="516">
          <cell r="O516">
            <v>1.6E-2</v>
          </cell>
        </row>
        <row r="517">
          <cell r="O517">
            <v>1.6E-2</v>
          </cell>
        </row>
        <row r="518">
          <cell r="O518">
            <v>1.6E-2</v>
          </cell>
        </row>
        <row r="519">
          <cell r="O519">
            <v>1.6E-2</v>
          </cell>
        </row>
        <row r="520">
          <cell r="O520">
            <v>1.6E-2</v>
          </cell>
        </row>
        <row r="521">
          <cell r="O521">
            <v>1.6E-2</v>
          </cell>
        </row>
        <row r="522">
          <cell r="O522">
            <v>1.6E-2</v>
          </cell>
        </row>
        <row r="523">
          <cell r="O523">
            <v>1.6E-2</v>
          </cell>
        </row>
        <row r="524">
          <cell r="O524">
            <v>1.6E-2</v>
          </cell>
        </row>
        <row r="525">
          <cell r="O525">
            <v>1.6E-2</v>
          </cell>
        </row>
        <row r="526">
          <cell r="O526">
            <v>1.6E-2</v>
          </cell>
        </row>
        <row r="527">
          <cell r="O527">
            <v>1.6E-2</v>
          </cell>
        </row>
        <row r="528">
          <cell r="O528">
            <v>1.6E-2</v>
          </cell>
        </row>
        <row r="529">
          <cell r="O529">
            <v>1.6E-2</v>
          </cell>
        </row>
        <row r="530">
          <cell r="O530">
            <v>1.6E-2</v>
          </cell>
        </row>
        <row r="531">
          <cell r="O531">
            <v>0</v>
          </cell>
        </row>
        <row r="532">
          <cell r="O532">
            <v>1.5899999999999997E-2</v>
          </cell>
        </row>
        <row r="533">
          <cell r="O533">
            <v>1.6E-2</v>
          </cell>
        </row>
        <row r="534">
          <cell r="O534">
            <v>0</v>
          </cell>
        </row>
        <row r="535">
          <cell r="O535">
            <v>8.299999999999981E-3</v>
          </cell>
        </row>
        <row r="536">
          <cell r="O536">
            <v>8.299999999999981E-3</v>
          </cell>
        </row>
        <row r="537">
          <cell r="O537">
            <v>8.299999999999981E-3</v>
          </cell>
        </row>
        <row r="538">
          <cell r="O538">
            <v>8.299999999999981E-3</v>
          </cell>
        </row>
        <row r="539">
          <cell r="O539">
            <v>8.299999999999981E-3</v>
          </cell>
        </row>
        <row r="540">
          <cell r="O540">
            <v>8.299999999999981E-3</v>
          </cell>
        </row>
        <row r="541">
          <cell r="O541">
            <v>0</v>
          </cell>
        </row>
        <row r="542">
          <cell r="O542">
            <v>1.6E-2</v>
          </cell>
        </row>
        <row r="543">
          <cell r="O543">
            <v>1.6E-2</v>
          </cell>
        </row>
        <row r="544">
          <cell r="O544">
            <v>1.6E-2</v>
          </cell>
        </row>
        <row r="545">
          <cell r="O545">
            <v>1.6E-2</v>
          </cell>
        </row>
        <row r="546">
          <cell r="O546">
            <v>1.6E-2</v>
          </cell>
        </row>
        <row r="547">
          <cell r="O547">
            <v>1.6E-2</v>
          </cell>
        </row>
        <row r="548">
          <cell r="O548">
            <v>0</v>
          </cell>
        </row>
        <row r="549">
          <cell r="O549">
            <v>-1E-3</v>
          </cell>
        </row>
        <row r="550">
          <cell r="O550">
            <v>1.6E-2</v>
          </cell>
        </row>
        <row r="551">
          <cell r="O551">
            <v>0</v>
          </cell>
        </row>
        <row r="552">
          <cell r="O552">
            <v>0</v>
          </cell>
        </row>
        <row r="553">
          <cell r="O553">
            <v>0</v>
          </cell>
        </row>
        <row r="554">
          <cell r="O554">
            <v>0</v>
          </cell>
        </row>
        <row r="555">
          <cell r="O555">
            <v>1.5899999999999997E-2</v>
          </cell>
        </row>
        <row r="556">
          <cell r="O556">
            <v>1.6E-2</v>
          </cell>
        </row>
        <row r="557">
          <cell r="O557">
            <v>0</v>
          </cell>
        </row>
        <row r="558">
          <cell r="O558">
            <v>0</v>
          </cell>
        </row>
        <row r="559">
          <cell r="O559">
            <v>0</v>
          </cell>
        </row>
        <row r="560">
          <cell r="O560">
            <v>0</v>
          </cell>
        </row>
        <row r="561">
          <cell r="O561">
            <v>0</v>
          </cell>
        </row>
        <row r="562">
          <cell r="O562">
            <v>0</v>
          </cell>
        </row>
        <row r="563">
          <cell r="O563">
            <v>0</v>
          </cell>
        </row>
        <row r="564">
          <cell r="O564">
            <v>0</v>
          </cell>
        </row>
        <row r="565">
          <cell r="O565">
            <v>0</v>
          </cell>
        </row>
        <row r="566">
          <cell r="O566">
            <v>0</v>
          </cell>
        </row>
        <row r="567">
          <cell r="O567">
            <v>0</v>
          </cell>
        </row>
        <row r="568">
          <cell r="O568">
            <v>0</v>
          </cell>
        </row>
        <row r="569">
          <cell r="O569">
            <v>0</v>
          </cell>
        </row>
        <row r="570">
          <cell r="O570">
            <v>0</v>
          </cell>
        </row>
        <row r="571">
          <cell r="O571">
            <v>0</v>
          </cell>
        </row>
        <row r="572">
          <cell r="O572">
            <v>0</v>
          </cell>
        </row>
        <row r="573">
          <cell r="O573">
            <v>0</v>
          </cell>
        </row>
        <row r="574">
          <cell r="O574">
            <v>0</v>
          </cell>
        </row>
        <row r="575">
          <cell r="O575">
            <v>0</v>
          </cell>
        </row>
        <row r="576">
          <cell r="O576">
            <v>0</v>
          </cell>
        </row>
        <row r="577">
          <cell r="O577">
            <v>0</v>
          </cell>
        </row>
        <row r="578">
          <cell r="O578">
            <v>0</v>
          </cell>
        </row>
        <row r="579">
          <cell r="O579">
            <v>0</v>
          </cell>
        </row>
        <row r="580">
          <cell r="O580">
            <v>0</v>
          </cell>
        </row>
        <row r="581">
          <cell r="O581">
            <v>0</v>
          </cell>
        </row>
        <row r="582">
          <cell r="O582">
            <v>0</v>
          </cell>
        </row>
        <row r="583">
          <cell r="O583">
            <v>0</v>
          </cell>
        </row>
        <row r="584">
          <cell r="O584">
            <v>0</v>
          </cell>
        </row>
        <row r="585">
          <cell r="O585">
            <v>0</v>
          </cell>
        </row>
        <row r="586">
          <cell r="O586">
            <v>0</v>
          </cell>
        </row>
        <row r="587">
          <cell r="O587">
            <v>0</v>
          </cell>
        </row>
        <row r="588">
          <cell r="O588">
            <v>0</v>
          </cell>
        </row>
        <row r="589">
          <cell r="O589">
            <v>0</v>
          </cell>
        </row>
        <row r="590">
          <cell r="O590">
            <v>0</v>
          </cell>
        </row>
        <row r="591">
          <cell r="O591">
            <v>0</v>
          </cell>
        </row>
        <row r="592">
          <cell r="O592">
            <v>0</v>
          </cell>
        </row>
        <row r="593">
          <cell r="O593">
            <v>0</v>
          </cell>
        </row>
        <row r="594">
          <cell r="O594">
            <v>0</v>
          </cell>
        </row>
        <row r="595">
          <cell r="O595">
            <v>0</v>
          </cell>
        </row>
        <row r="596">
          <cell r="O596">
            <v>0</v>
          </cell>
        </row>
        <row r="597">
          <cell r="O597">
            <v>0</v>
          </cell>
        </row>
        <row r="598">
          <cell r="O598">
            <v>0</v>
          </cell>
        </row>
        <row r="599">
          <cell r="O599">
            <v>0</v>
          </cell>
        </row>
        <row r="600">
          <cell r="O600">
            <v>0</v>
          </cell>
        </row>
        <row r="601">
          <cell r="O601">
            <v>0</v>
          </cell>
        </row>
        <row r="602">
          <cell r="O602">
            <v>0</v>
          </cell>
        </row>
        <row r="603">
          <cell r="O603">
            <v>0</v>
          </cell>
        </row>
        <row r="604">
          <cell r="O604">
            <v>0</v>
          </cell>
        </row>
        <row r="605">
          <cell r="O605">
            <v>0</v>
          </cell>
        </row>
        <row r="606">
          <cell r="O606">
            <v>0</v>
          </cell>
        </row>
        <row r="607">
          <cell r="O607">
            <v>0</v>
          </cell>
        </row>
        <row r="608">
          <cell r="O608">
            <v>0</v>
          </cell>
        </row>
        <row r="609">
          <cell r="O609">
            <v>0</v>
          </cell>
        </row>
        <row r="610">
          <cell r="O610">
            <v>0</v>
          </cell>
        </row>
        <row r="611">
          <cell r="O611">
            <v>0</v>
          </cell>
        </row>
        <row r="612">
          <cell r="O612">
            <v>0</v>
          </cell>
        </row>
        <row r="613">
          <cell r="O613">
            <v>0</v>
          </cell>
        </row>
        <row r="614">
          <cell r="O614">
            <v>0</v>
          </cell>
        </row>
        <row r="615">
          <cell r="O615">
            <v>0</v>
          </cell>
        </row>
        <row r="616">
          <cell r="O616">
            <v>0</v>
          </cell>
        </row>
        <row r="617">
          <cell r="O617">
            <v>0</v>
          </cell>
        </row>
        <row r="618">
          <cell r="O618">
            <v>0</v>
          </cell>
        </row>
        <row r="619">
          <cell r="O619">
            <v>0</v>
          </cell>
        </row>
        <row r="620">
          <cell r="O620">
            <v>0</v>
          </cell>
        </row>
        <row r="621">
          <cell r="O621">
            <v>0</v>
          </cell>
        </row>
        <row r="622">
          <cell r="O622">
            <v>0</v>
          </cell>
        </row>
        <row r="623">
          <cell r="O623">
            <v>0</v>
          </cell>
        </row>
        <row r="624">
          <cell r="O624">
            <v>0</v>
          </cell>
        </row>
        <row r="625">
          <cell r="O625">
            <v>0</v>
          </cell>
        </row>
        <row r="626">
          <cell r="O626">
            <v>0</v>
          </cell>
        </row>
        <row r="627">
          <cell r="O627">
            <v>0</v>
          </cell>
        </row>
        <row r="628">
          <cell r="O628">
            <v>0</v>
          </cell>
        </row>
        <row r="629">
          <cell r="O629">
            <v>0</v>
          </cell>
        </row>
        <row r="630">
          <cell r="O630">
            <v>0</v>
          </cell>
        </row>
        <row r="631">
          <cell r="O631">
            <v>0</v>
          </cell>
        </row>
        <row r="632">
          <cell r="O632">
            <v>0</v>
          </cell>
        </row>
        <row r="633">
          <cell r="O633">
            <v>0</v>
          </cell>
        </row>
        <row r="634">
          <cell r="O634">
            <v>0</v>
          </cell>
        </row>
        <row r="635">
          <cell r="O635">
            <v>0</v>
          </cell>
        </row>
        <row r="636">
          <cell r="O636">
            <v>0</v>
          </cell>
        </row>
        <row r="637">
          <cell r="O637">
            <v>0</v>
          </cell>
        </row>
        <row r="638">
          <cell r="O638">
            <v>0</v>
          </cell>
        </row>
        <row r="639">
          <cell r="O639">
            <v>0</v>
          </cell>
        </row>
        <row r="640">
          <cell r="O640">
            <v>0</v>
          </cell>
        </row>
        <row r="641">
          <cell r="O641">
            <v>0</v>
          </cell>
        </row>
        <row r="642">
          <cell r="O642">
            <v>0</v>
          </cell>
        </row>
        <row r="643">
          <cell r="O643">
            <v>0</v>
          </cell>
        </row>
        <row r="644">
          <cell r="O644">
            <v>0</v>
          </cell>
        </row>
        <row r="645">
          <cell r="O645">
            <v>0</v>
          </cell>
        </row>
        <row r="646">
          <cell r="O646">
            <v>0</v>
          </cell>
        </row>
        <row r="647">
          <cell r="O647">
            <v>0</v>
          </cell>
        </row>
        <row r="648">
          <cell r="O648">
            <v>0</v>
          </cell>
        </row>
        <row r="649">
          <cell r="O649">
            <v>0</v>
          </cell>
        </row>
        <row r="650">
          <cell r="O650">
            <v>0</v>
          </cell>
        </row>
        <row r="651">
          <cell r="O651">
            <v>0</v>
          </cell>
        </row>
        <row r="652">
          <cell r="O652">
            <v>0</v>
          </cell>
        </row>
        <row r="653">
          <cell r="O653">
            <v>0</v>
          </cell>
        </row>
        <row r="654">
          <cell r="O654">
            <v>0</v>
          </cell>
        </row>
        <row r="655">
          <cell r="O655">
            <v>0</v>
          </cell>
        </row>
        <row r="656">
          <cell r="O656">
            <v>0</v>
          </cell>
        </row>
        <row r="657">
          <cell r="O657">
            <v>0</v>
          </cell>
        </row>
        <row r="658">
          <cell r="O658">
            <v>0</v>
          </cell>
        </row>
        <row r="659">
          <cell r="O659">
            <v>0</v>
          </cell>
        </row>
        <row r="660">
          <cell r="O660">
            <v>0</v>
          </cell>
        </row>
        <row r="661">
          <cell r="O661">
            <v>0</v>
          </cell>
        </row>
        <row r="662">
          <cell r="O662">
            <v>0</v>
          </cell>
        </row>
        <row r="663">
          <cell r="O663">
            <v>0</v>
          </cell>
        </row>
        <row r="664">
          <cell r="O664">
            <v>0</v>
          </cell>
        </row>
        <row r="665">
          <cell r="O665">
            <v>0</v>
          </cell>
        </row>
        <row r="666">
          <cell r="O666">
            <v>0</v>
          </cell>
        </row>
        <row r="667">
          <cell r="O667">
            <v>0</v>
          </cell>
        </row>
        <row r="668">
          <cell r="O668">
            <v>0</v>
          </cell>
        </row>
        <row r="669">
          <cell r="O669">
            <v>0</v>
          </cell>
        </row>
        <row r="670">
          <cell r="O670">
            <v>0</v>
          </cell>
        </row>
        <row r="671">
          <cell r="O671">
            <v>0</v>
          </cell>
        </row>
        <row r="672">
          <cell r="O672">
            <v>0</v>
          </cell>
        </row>
        <row r="673">
          <cell r="O673">
            <v>0</v>
          </cell>
        </row>
        <row r="674">
          <cell r="O674">
            <v>0</v>
          </cell>
        </row>
        <row r="675">
          <cell r="O675">
            <v>0</v>
          </cell>
        </row>
        <row r="676">
          <cell r="O676">
            <v>0</v>
          </cell>
        </row>
        <row r="677">
          <cell r="O677">
            <v>0</v>
          </cell>
        </row>
        <row r="678">
          <cell r="O678">
            <v>0</v>
          </cell>
        </row>
        <row r="679">
          <cell r="O679">
            <v>0</v>
          </cell>
        </row>
        <row r="680">
          <cell r="O680">
            <v>0</v>
          </cell>
        </row>
        <row r="681">
          <cell r="O681">
            <v>0</v>
          </cell>
        </row>
        <row r="682">
          <cell r="O682">
            <v>0</v>
          </cell>
        </row>
        <row r="683">
          <cell r="O683">
            <v>0</v>
          </cell>
        </row>
        <row r="684">
          <cell r="O684">
            <v>0</v>
          </cell>
        </row>
        <row r="685">
          <cell r="O685">
            <v>0</v>
          </cell>
        </row>
        <row r="686">
          <cell r="O686">
            <v>0</v>
          </cell>
        </row>
        <row r="687">
          <cell r="O687">
            <v>0</v>
          </cell>
        </row>
        <row r="688">
          <cell r="O688">
            <v>0</v>
          </cell>
        </row>
        <row r="689">
          <cell r="O689">
            <v>0</v>
          </cell>
        </row>
        <row r="690">
          <cell r="O690">
            <v>0</v>
          </cell>
        </row>
        <row r="691">
          <cell r="O691">
            <v>0</v>
          </cell>
        </row>
        <row r="692">
          <cell r="O692">
            <v>0</v>
          </cell>
        </row>
        <row r="693">
          <cell r="O693">
            <v>0</v>
          </cell>
        </row>
        <row r="694">
          <cell r="O694">
            <v>0</v>
          </cell>
        </row>
        <row r="695">
          <cell r="O695">
            <v>0</v>
          </cell>
        </row>
        <row r="696">
          <cell r="O696">
            <v>0</v>
          </cell>
        </row>
        <row r="697">
          <cell r="O697">
            <v>0</v>
          </cell>
        </row>
        <row r="698">
          <cell r="O698">
            <v>0</v>
          </cell>
        </row>
        <row r="699">
          <cell r="O699">
            <v>0</v>
          </cell>
        </row>
        <row r="700">
          <cell r="O700">
            <v>0</v>
          </cell>
        </row>
        <row r="701">
          <cell r="O701">
            <v>0</v>
          </cell>
        </row>
        <row r="702">
          <cell r="O702">
            <v>0</v>
          </cell>
        </row>
        <row r="703">
          <cell r="O703">
            <v>0</v>
          </cell>
        </row>
        <row r="704">
          <cell r="O704">
            <v>0</v>
          </cell>
        </row>
        <row r="705">
          <cell r="O705">
            <v>0</v>
          </cell>
        </row>
        <row r="706">
          <cell r="O706">
            <v>0</v>
          </cell>
        </row>
        <row r="707">
          <cell r="O707">
            <v>0</v>
          </cell>
        </row>
        <row r="708">
          <cell r="O708">
            <v>0</v>
          </cell>
        </row>
        <row r="709">
          <cell r="O709">
            <v>0</v>
          </cell>
        </row>
        <row r="710">
          <cell r="O710">
            <v>0</v>
          </cell>
        </row>
        <row r="711">
          <cell r="O711">
            <v>0</v>
          </cell>
        </row>
        <row r="712">
          <cell r="O712">
            <v>0</v>
          </cell>
        </row>
        <row r="713">
          <cell r="O713">
            <v>0</v>
          </cell>
        </row>
        <row r="714">
          <cell r="O714">
            <v>0</v>
          </cell>
        </row>
        <row r="715">
          <cell r="O715">
            <v>0</v>
          </cell>
        </row>
        <row r="716">
          <cell r="O716">
            <v>0</v>
          </cell>
        </row>
        <row r="717">
          <cell r="O717">
            <v>0</v>
          </cell>
        </row>
        <row r="718">
          <cell r="O718">
            <v>0</v>
          </cell>
        </row>
        <row r="719">
          <cell r="O719">
            <v>0</v>
          </cell>
        </row>
        <row r="720">
          <cell r="O720">
            <v>0</v>
          </cell>
        </row>
        <row r="721">
          <cell r="O721">
            <v>0</v>
          </cell>
        </row>
        <row r="722">
          <cell r="O722">
            <v>0</v>
          </cell>
        </row>
        <row r="723">
          <cell r="O723">
            <v>0</v>
          </cell>
        </row>
        <row r="724">
          <cell r="O724">
            <v>0</v>
          </cell>
        </row>
        <row r="725">
          <cell r="O725">
            <v>0</v>
          </cell>
        </row>
        <row r="726">
          <cell r="O726">
            <v>0</v>
          </cell>
        </row>
        <row r="727">
          <cell r="O727">
            <v>0</v>
          </cell>
        </row>
        <row r="728">
          <cell r="O728">
            <v>0</v>
          </cell>
        </row>
        <row r="729">
          <cell r="O729">
            <v>0</v>
          </cell>
        </row>
        <row r="730">
          <cell r="O730">
            <v>0</v>
          </cell>
        </row>
        <row r="731">
          <cell r="O731">
            <v>0</v>
          </cell>
        </row>
        <row r="732">
          <cell r="O732">
            <v>0</v>
          </cell>
        </row>
        <row r="733">
          <cell r="O733">
            <v>0</v>
          </cell>
        </row>
        <row r="734">
          <cell r="O734">
            <v>0</v>
          </cell>
        </row>
        <row r="735">
          <cell r="O735">
            <v>0</v>
          </cell>
        </row>
        <row r="736">
          <cell r="O736">
            <v>0</v>
          </cell>
        </row>
        <row r="737">
          <cell r="O737">
            <v>0</v>
          </cell>
        </row>
        <row r="738">
          <cell r="O738">
            <v>0</v>
          </cell>
        </row>
        <row r="739">
          <cell r="O739">
            <v>0</v>
          </cell>
        </row>
        <row r="740">
          <cell r="O740">
            <v>0</v>
          </cell>
        </row>
        <row r="741">
          <cell r="O741">
            <v>0</v>
          </cell>
        </row>
        <row r="742">
          <cell r="O742">
            <v>0</v>
          </cell>
        </row>
        <row r="743">
          <cell r="O743">
            <v>0</v>
          </cell>
        </row>
        <row r="744">
          <cell r="O744">
            <v>0</v>
          </cell>
        </row>
        <row r="745">
          <cell r="O745">
            <v>0</v>
          </cell>
        </row>
        <row r="746">
          <cell r="O746">
            <v>0</v>
          </cell>
        </row>
        <row r="747">
          <cell r="O747">
            <v>0</v>
          </cell>
        </row>
        <row r="748">
          <cell r="O748">
            <v>0</v>
          </cell>
        </row>
        <row r="749">
          <cell r="O749">
            <v>0</v>
          </cell>
        </row>
        <row r="750">
          <cell r="O750">
            <v>0</v>
          </cell>
        </row>
        <row r="751">
          <cell r="O751">
            <v>0</v>
          </cell>
        </row>
        <row r="752">
          <cell r="O752">
            <v>0</v>
          </cell>
        </row>
        <row r="753">
          <cell r="O753">
            <v>0</v>
          </cell>
        </row>
        <row r="754">
          <cell r="O754">
            <v>0</v>
          </cell>
        </row>
        <row r="755">
          <cell r="O755">
            <v>0</v>
          </cell>
        </row>
        <row r="756">
          <cell r="O756">
            <v>0</v>
          </cell>
        </row>
        <row r="757">
          <cell r="O757">
            <v>0</v>
          </cell>
        </row>
        <row r="758">
          <cell r="O758">
            <v>0</v>
          </cell>
        </row>
        <row r="759">
          <cell r="O759">
            <v>0</v>
          </cell>
        </row>
        <row r="760">
          <cell r="O760">
            <v>0</v>
          </cell>
        </row>
        <row r="761">
          <cell r="O761">
            <v>0</v>
          </cell>
        </row>
        <row r="762">
          <cell r="O762">
            <v>0</v>
          </cell>
        </row>
        <row r="763">
          <cell r="O763">
            <v>0</v>
          </cell>
        </row>
        <row r="764">
          <cell r="O764">
            <v>0</v>
          </cell>
        </row>
        <row r="765">
          <cell r="O765">
            <v>0</v>
          </cell>
        </row>
        <row r="766">
          <cell r="O766">
            <v>0</v>
          </cell>
        </row>
        <row r="767">
          <cell r="O767">
            <v>0</v>
          </cell>
        </row>
        <row r="768">
          <cell r="O768">
            <v>0</v>
          </cell>
        </row>
        <row r="769">
          <cell r="O769">
            <v>0</v>
          </cell>
        </row>
        <row r="770">
          <cell r="O770">
            <v>0</v>
          </cell>
        </row>
        <row r="771">
          <cell r="O771">
            <v>0</v>
          </cell>
        </row>
        <row r="772">
          <cell r="O772">
            <v>0</v>
          </cell>
        </row>
        <row r="773">
          <cell r="O773">
            <v>0</v>
          </cell>
        </row>
        <row r="774">
          <cell r="O774">
            <v>0</v>
          </cell>
        </row>
        <row r="775">
          <cell r="O775">
            <v>0</v>
          </cell>
        </row>
        <row r="776">
          <cell r="O776">
            <v>0</v>
          </cell>
        </row>
        <row r="777">
          <cell r="O777">
            <v>0</v>
          </cell>
        </row>
        <row r="778">
          <cell r="O778">
            <v>0</v>
          </cell>
        </row>
        <row r="779">
          <cell r="O779">
            <v>0</v>
          </cell>
        </row>
        <row r="780">
          <cell r="O780">
            <v>0</v>
          </cell>
        </row>
        <row r="781">
          <cell r="O781">
            <v>0</v>
          </cell>
        </row>
        <row r="782">
          <cell r="O782">
            <v>0</v>
          </cell>
        </row>
        <row r="783">
          <cell r="O783">
            <v>0</v>
          </cell>
        </row>
        <row r="784">
          <cell r="O784">
            <v>0</v>
          </cell>
        </row>
        <row r="785">
          <cell r="O785">
            <v>0</v>
          </cell>
        </row>
        <row r="786">
          <cell r="O786">
            <v>0</v>
          </cell>
        </row>
        <row r="787">
          <cell r="O787">
            <v>0</v>
          </cell>
        </row>
        <row r="788">
          <cell r="O788">
            <v>0</v>
          </cell>
        </row>
        <row r="789">
          <cell r="O789">
            <v>0</v>
          </cell>
        </row>
        <row r="790">
          <cell r="O790">
            <v>0</v>
          </cell>
        </row>
        <row r="791">
          <cell r="O791">
            <v>0</v>
          </cell>
        </row>
        <row r="792">
          <cell r="O792">
            <v>0</v>
          </cell>
        </row>
        <row r="793">
          <cell r="O793">
            <v>0</v>
          </cell>
        </row>
        <row r="794">
          <cell r="O794">
            <v>0</v>
          </cell>
        </row>
        <row r="795">
          <cell r="O795">
            <v>0</v>
          </cell>
        </row>
        <row r="796">
          <cell r="O796">
            <v>0</v>
          </cell>
        </row>
        <row r="797">
          <cell r="O797">
            <v>0</v>
          </cell>
        </row>
        <row r="798">
          <cell r="O798">
            <v>0</v>
          </cell>
        </row>
        <row r="799">
          <cell r="O799">
            <v>0</v>
          </cell>
        </row>
        <row r="800">
          <cell r="O800">
            <v>0</v>
          </cell>
        </row>
        <row r="801">
          <cell r="O801">
            <v>0</v>
          </cell>
        </row>
        <row r="802">
          <cell r="O802">
            <v>0</v>
          </cell>
        </row>
        <row r="803">
          <cell r="O803">
            <v>0</v>
          </cell>
        </row>
        <row r="804">
          <cell r="O804">
            <v>0</v>
          </cell>
        </row>
        <row r="805">
          <cell r="O805">
            <v>0</v>
          </cell>
        </row>
        <row r="806">
          <cell r="O806">
            <v>0</v>
          </cell>
        </row>
        <row r="807">
          <cell r="O807">
            <v>0</v>
          </cell>
        </row>
        <row r="808">
          <cell r="O808">
            <v>0</v>
          </cell>
        </row>
        <row r="809">
          <cell r="O809">
            <v>0</v>
          </cell>
        </row>
        <row r="810">
          <cell r="O810">
            <v>0</v>
          </cell>
        </row>
        <row r="811">
          <cell r="O811">
            <v>0</v>
          </cell>
        </row>
        <row r="812">
          <cell r="O812">
            <v>0</v>
          </cell>
        </row>
        <row r="813">
          <cell r="O813">
            <v>0</v>
          </cell>
        </row>
        <row r="814">
          <cell r="O814">
            <v>0</v>
          </cell>
        </row>
      </sheetData>
      <sheetData sheetId="17">
        <row r="50">
          <cell r="B50">
            <v>0.10038389610646847</v>
          </cell>
        </row>
      </sheetData>
      <sheetData sheetId="18"/>
      <sheetData sheetId="19"/>
      <sheetData sheetId="20"/>
      <sheetData sheetId="21">
        <row r="12">
          <cell r="F12">
            <v>0.2475618722809749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4">
          <cell r="G14">
            <v>16545</v>
          </cell>
          <cell r="H14">
            <v>19271</v>
          </cell>
          <cell r="I14">
            <v>24098</v>
          </cell>
          <cell r="J14">
            <v>55863</v>
          </cell>
          <cell r="K14">
            <v>85305</v>
          </cell>
          <cell r="L14">
            <v>104349</v>
          </cell>
          <cell r="M14">
            <v>140155</v>
          </cell>
          <cell r="N14">
            <v>161899</v>
          </cell>
          <cell r="O14">
            <v>176345</v>
          </cell>
          <cell r="P14">
            <v>203900</v>
          </cell>
          <cell r="Q14">
            <v>240110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</row>
        <row r="15">
          <cell r="G15">
            <v>43714</v>
          </cell>
          <cell r="H15">
            <v>46097</v>
          </cell>
          <cell r="I15">
            <v>52705</v>
          </cell>
          <cell r="J15">
            <v>98605</v>
          </cell>
          <cell r="K15">
            <v>117371</v>
          </cell>
          <cell r="L15">
            <v>128137</v>
          </cell>
          <cell r="M15">
            <v>154450</v>
          </cell>
          <cell r="N15">
            <v>171044</v>
          </cell>
          <cell r="O15">
            <v>181933</v>
          </cell>
          <cell r="P15">
            <v>189060</v>
          </cell>
          <cell r="Q15">
            <v>199992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</row>
        <row r="16">
          <cell r="G16">
            <v>43688</v>
          </cell>
          <cell r="H16">
            <v>46070</v>
          </cell>
          <cell r="I16">
            <v>52673</v>
          </cell>
          <cell r="J16">
            <v>98509</v>
          </cell>
          <cell r="K16">
            <v>117239</v>
          </cell>
          <cell r="L16">
            <v>127992</v>
          </cell>
          <cell r="M16">
            <v>154298</v>
          </cell>
          <cell r="N16">
            <v>170893</v>
          </cell>
          <cell r="O16">
            <v>181778</v>
          </cell>
          <cell r="P16">
            <v>188899</v>
          </cell>
          <cell r="Q16">
            <v>199789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</row>
        <row r="17">
          <cell r="G17">
            <v>56473</v>
          </cell>
          <cell r="H17">
            <v>59429</v>
          </cell>
          <cell r="I17">
            <v>68333</v>
          </cell>
          <cell r="J17">
            <v>108125</v>
          </cell>
          <cell r="K17">
            <v>134691</v>
          </cell>
          <cell r="L17">
            <v>147257</v>
          </cell>
          <cell r="M17">
            <v>159377</v>
          </cell>
          <cell r="N17">
            <v>173826</v>
          </cell>
          <cell r="O17">
            <v>186842</v>
          </cell>
          <cell r="P17">
            <v>189385</v>
          </cell>
          <cell r="Q17">
            <v>190970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</row>
        <row r="20">
          <cell r="G20">
            <v>261</v>
          </cell>
          <cell r="H20">
            <v>287</v>
          </cell>
          <cell r="I20">
            <v>330</v>
          </cell>
          <cell r="J20">
            <v>636</v>
          </cell>
          <cell r="K20">
            <v>730</v>
          </cell>
          <cell r="L20">
            <v>807</v>
          </cell>
          <cell r="M20">
            <v>1174</v>
          </cell>
          <cell r="N20">
            <v>1284</v>
          </cell>
          <cell r="O20">
            <v>1340</v>
          </cell>
          <cell r="P20">
            <v>1432</v>
          </cell>
          <cell r="Q20">
            <v>1586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</row>
        <row r="21">
          <cell r="G21">
            <v>103</v>
          </cell>
          <cell r="H21">
            <v>112</v>
          </cell>
          <cell r="I21">
            <v>126</v>
          </cell>
          <cell r="J21">
            <v>261</v>
          </cell>
          <cell r="K21">
            <v>304</v>
          </cell>
          <cell r="L21">
            <v>339</v>
          </cell>
          <cell r="M21">
            <v>566</v>
          </cell>
          <cell r="N21">
            <v>622</v>
          </cell>
          <cell r="O21">
            <v>646</v>
          </cell>
          <cell r="P21">
            <v>695</v>
          </cell>
          <cell r="Q21">
            <v>802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</row>
        <row r="22">
          <cell r="G22">
            <v>91</v>
          </cell>
          <cell r="H22">
            <v>99</v>
          </cell>
          <cell r="I22">
            <v>114</v>
          </cell>
          <cell r="J22">
            <v>291</v>
          </cell>
          <cell r="K22">
            <v>344</v>
          </cell>
          <cell r="L22">
            <v>390</v>
          </cell>
          <cell r="M22">
            <v>709</v>
          </cell>
          <cell r="N22">
            <v>808</v>
          </cell>
          <cell r="O22">
            <v>852</v>
          </cell>
          <cell r="P22">
            <v>962</v>
          </cell>
          <cell r="Q22">
            <v>1126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</row>
        <row r="23">
          <cell r="G23">
            <v>57</v>
          </cell>
          <cell r="H23">
            <v>68</v>
          </cell>
          <cell r="I23">
            <v>75</v>
          </cell>
          <cell r="J23">
            <v>198</v>
          </cell>
          <cell r="K23">
            <v>243</v>
          </cell>
          <cell r="L23">
            <v>264</v>
          </cell>
          <cell r="M23">
            <v>403</v>
          </cell>
          <cell r="N23">
            <v>522</v>
          </cell>
          <cell r="O23">
            <v>572</v>
          </cell>
          <cell r="P23">
            <v>597</v>
          </cell>
          <cell r="Q23">
            <v>685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</row>
        <row r="24">
          <cell r="G24">
            <v>165</v>
          </cell>
          <cell r="H24">
            <v>174</v>
          </cell>
          <cell r="I24">
            <v>201</v>
          </cell>
          <cell r="J24">
            <v>483</v>
          </cell>
          <cell r="K24">
            <v>595</v>
          </cell>
          <cell r="L24">
            <v>665</v>
          </cell>
          <cell r="M24">
            <v>1119</v>
          </cell>
          <cell r="N24">
            <v>1217</v>
          </cell>
          <cell r="O24">
            <v>1286</v>
          </cell>
          <cell r="P24">
            <v>1416</v>
          </cell>
          <cell r="Q24">
            <v>1676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</row>
        <row r="25">
          <cell r="G25">
            <v>18</v>
          </cell>
          <cell r="H25">
            <v>17</v>
          </cell>
          <cell r="I25">
            <v>15</v>
          </cell>
          <cell r="J25">
            <v>63</v>
          </cell>
          <cell r="K25">
            <v>56</v>
          </cell>
          <cell r="L25">
            <v>64</v>
          </cell>
          <cell r="M25">
            <v>120</v>
          </cell>
          <cell r="N25">
            <v>131</v>
          </cell>
          <cell r="O25">
            <v>138</v>
          </cell>
          <cell r="P25">
            <v>150</v>
          </cell>
          <cell r="Q25">
            <v>176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</row>
        <row r="26">
          <cell r="G26">
            <v>9</v>
          </cell>
          <cell r="H26">
            <v>10</v>
          </cell>
          <cell r="I26">
            <v>16</v>
          </cell>
          <cell r="J26">
            <v>35</v>
          </cell>
          <cell r="K26">
            <v>36</v>
          </cell>
          <cell r="L26">
            <v>44</v>
          </cell>
          <cell r="M26">
            <v>54</v>
          </cell>
          <cell r="N26">
            <v>54</v>
          </cell>
          <cell r="O26">
            <v>60</v>
          </cell>
          <cell r="P26">
            <v>64</v>
          </cell>
          <cell r="Q26">
            <v>72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</row>
        <row r="27">
          <cell r="G27">
            <v>10</v>
          </cell>
          <cell r="H27">
            <v>12</v>
          </cell>
          <cell r="I27">
            <v>27</v>
          </cell>
          <cell r="J27">
            <v>26</v>
          </cell>
          <cell r="K27">
            <v>25</v>
          </cell>
          <cell r="L27">
            <v>25</v>
          </cell>
          <cell r="M27">
            <v>39</v>
          </cell>
          <cell r="N27">
            <v>42</v>
          </cell>
          <cell r="O27">
            <v>44</v>
          </cell>
          <cell r="P27">
            <v>48</v>
          </cell>
          <cell r="Q27">
            <v>57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</row>
        <row r="35">
          <cell r="G35">
            <v>883</v>
          </cell>
          <cell r="H35">
            <v>949</v>
          </cell>
          <cell r="I35">
            <v>1089</v>
          </cell>
          <cell r="J35">
            <v>1947</v>
          </cell>
          <cell r="K35">
            <v>2357</v>
          </cell>
          <cell r="L35">
            <v>2601</v>
          </cell>
          <cell r="M35">
            <v>3507</v>
          </cell>
          <cell r="N35">
            <v>3967</v>
          </cell>
          <cell r="O35">
            <v>4269</v>
          </cell>
          <cell r="P35">
            <v>4511</v>
          </cell>
          <cell r="Q35">
            <v>4902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</row>
        <row r="36">
          <cell r="G36">
            <v>282</v>
          </cell>
          <cell r="H36">
            <v>296</v>
          </cell>
          <cell r="I36">
            <v>331</v>
          </cell>
          <cell r="J36">
            <v>634</v>
          </cell>
          <cell r="K36">
            <v>778</v>
          </cell>
          <cell r="L36">
            <v>861</v>
          </cell>
          <cell r="M36">
            <v>1247</v>
          </cell>
          <cell r="N36">
            <v>1396</v>
          </cell>
          <cell r="O36">
            <v>1505</v>
          </cell>
          <cell r="P36">
            <v>1613</v>
          </cell>
          <cell r="Q36">
            <v>1798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</row>
        <row r="37">
          <cell r="G37">
            <v>33</v>
          </cell>
          <cell r="H37">
            <v>33</v>
          </cell>
          <cell r="I37">
            <v>44</v>
          </cell>
          <cell r="J37">
            <v>173</v>
          </cell>
          <cell r="K37">
            <v>226</v>
          </cell>
          <cell r="L37">
            <v>235</v>
          </cell>
          <cell r="M37">
            <v>310</v>
          </cell>
          <cell r="N37">
            <v>342</v>
          </cell>
          <cell r="O37">
            <v>374</v>
          </cell>
          <cell r="P37">
            <v>389</v>
          </cell>
          <cell r="Q37">
            <v>412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</row>
        <row r="38">
          <cell r="G38">
            <v>20</v>
          </cell>
          <cell r="H38">
            <v>21</v>
          </cell>
          <cell r="I38">
            <v>28</v>
          </cell>
          <cell r="J38">
            <v>85</v>
          </cell>
          <cell r="K38">
            <v>97</v>
          </cell>
          <cell r="L38">
            <v>129</v>
          </cell>
          <cell r="M38">
            <v>132</v>
          </cell>
          <cell r="N38">
            <v>145</v>
          </cell>
          <cell r="O38">
            <v>160</v>
          </cell>
          <cell r="P38">
            <v>165</v>
          </cell>
          <cell r="Q38">
            <v>173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</row>
        <row r="39">
          <cell r="G39">
            <v>9</v>
          </cell>
          <cell r="H39">
            <v>8</v>
          </cell>
          <cell r="I39">
            <v>12</v>
          </cell>
          <cell r="J39">
            <v>31</v>
          </cell>
          <cell r="K39">
            <v>43</v>
          </cell>
          <cell r="L39">
            <v>37</v>
          </cell>
          <cell r="M39">
            <v>45</v>
          </cell>
          <cell r="N39">
            <v>52</v>
          </cell>
          <cell r="O39">
            <v>57</v>
          </cell>
          <cell r="P39">
            <v>61</v>
          </cell>
          <cell r="Q39">
            <v>66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</row>
        <row r="40">
          <cell r="G40">
            <v>7</v>
          </cell>
          <cell r="H40">
            <v>8</v>
          </cell>
          <cell r="I40">
            <v>8</v>
          </cell>
          <cell r="J40">
            <v>24</v>
          </cell>
          <cell r="K40">
            <v>34</v>
          </cell>
          <cell r="L40">
            <v>39</v>
          </cell>
          <cell r="M40">
            <v>47</v>
          </cell>
          <cell r="N40">
            <v>54</v>
          </cell>
          <cell r="O40">
            <v>63</v>
          </cell>
          <cell r="P40">
            <v>64</v>
          </cell>
          <cell r="Q40">
            <v>67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</row>
        <row r="41">
          <cell r="G41">
            <v>1</v>
          </cell>
          <cell r="H41">
            <v>1</v>
          </cell>
          <cell r="I41">
            <v>2</v>
          </cell>
          <cell r="J41">
            <v>6</v>
          </cell>
          <cell r="K41">
            <v>9</v>
          </cell>
          <cell r="L41">
            <v>10</v>
          </cell>
          <cell r="M41">
            <v>11</v>
          </cell>
          <cell r="N41">
            <v>19</v>
          </cell>
          <cell r="O41">
            <v>19</v>
          </cell>
          <cell r="P41">
            <v>19</v>
          </cell>
          <cell r="Q41">
            <v>19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</row>
        <row r="42">
          <cell r="G42">
            <v>1</v>
          </cell>
          <cell r="H42">
            <v>1</v>
          </cell>
          <cell r="I42">
            <v>3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</row>
        <row r="47">
          <cell r="G47">
            <v>13615</v>
          </cell>
          <cell r="H47">
            <v>13746</v>
          </cell>
          <cell r="I47">
            <v>14137</v>
          </cell>
          <cell r="J47">
            <v>14245</v>
          </cell>
          <cell r="K47">
            <v>14908</v>
          </cell>
          <cell r="L47">
            <v>15118</v>
          </cell>
          <cell r="M47">
            <v>15118</v>
          </cell>
          <cell r="N47">
            <v>15118</v>
          </cell>
          <cell r="O47">
            <v>15118</v>
          </cell>
          <cell r="P47">
            <v>15118</v>
          </cell>
          <cell r="Q47">
            <v>15118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</row>
        <row r="48">
          <cell r="G48">
            <v>5090</v>
          </cell>
          <cell r="H48">
            <v>5143</v>
          </cell>
          <cell r="I48">
            <v>5303</v>
          </cell>
          <cell r="J48">
            <v>5347</v>
          </cell>
          <cell r="K48">
            <v>5618</v>
          </cell>
          <cell r="L48">
            <v>5704</v>
          </cell>
          <cell r="M48">
            <v>5704</v>
          </cell>
          <cell r="N48">
            <v>5704</v>
          </cell>
          <cell r="O48">
            <v>5704</v>
          </cell>
          <cell r="P48">
            <v>5704</v>
          </cell>
          <cell r="Q48">
            <v>5704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</row>
        <row r="49">
          <cell r="G49">
            <v>6750</v>
          </cell>
          <cell r="H49">
            <v>6819</v>
          </cell>
          <cell r="I49">
            <v>7025</v>
          </cell>
          <cell r="J49">
            <v>7082</v>
          </cell>
          <cell r="K49">
            <v>7431</v>
          </cell>
          <cell r="L49">
            <v>7542</v>
          </cell>
          <cell r="M49">
            <v>7542</v>
          </cell>
          <cell r="N49">
            <v>7542</v>
          </cell>
          <cell r="O49">
            <v>7542</v>
          </cell>
          <cell r="P49">
            <v>7542</v>
          </cell>
          <cell r="Q49">
            <v>7542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</row>
        <row r="50">
          <cell r="G50">
            <v>2677</v>
          </cell>
          <cell r="H50">
            <v>2706</v>
          </cell>
          <cell r="I50">
            <v>2793</v>
          </cell>
          <cell r="J50">
            <v>2817</v>
          </cell>
          <cell r="K50">
            <v>2963</v>
          </cell>
          <cell r="L50">
            <v>3010</v>
          </cell>
          <cell r="M50">
            <v>3010</v>
          </cell>
          <cell r="N50">
            <v>3010</v>
          </cell>
          <cell r="O50">
            <v>3010</v>
          </cell>
          <cell r="P50">
            <v>3010</v>
          </cell>
          <cell r="Q50">
            <v>3010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</row>
        <row r="51">
          <cell r="G51">
            <v>3297</v>
          </cell>
          <cell r="H51">
            <v>3332</v>
          </cell>
          <cell r="I51">
            <v>3434</v>
          </cell>
          <cell r="J51">
            <v>3463</v>
          </cell>
          <cell r="K51">
            <v>3636</v>
          </cell>
          <cell r="L51">
            <v>3692</v>
          </cell>
          <cell r="M51">
            <v>3692</v>
          </cell>
          <cell r="N51">
            <v>3692</v>
          </cell>
          <cell r="O51">
            <v>3692</v>
          </cell>
          <cell r="P51">
            <v>3692</v>
          </cell>
          <cell r="Q51">
            <v>3692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</row>
        <row r="52">
          <cell r="G52">
            <v>5162</v>
          </cell>
          <cell r="H52">
            <v>5219</v>
          </cell>
          <cell r="I52">
            <v>5391</v>
          </cell>
          <cell r="J52">
            <v>5439</v>
          </cell>
          <cell r="K52">
            <v>5731</v>
          </cell>
          <cell r="L52">
            <v>5823</v>
          </cell>
          <cell r="M52">
            <v>5823</v>
          </cell>
          <cell r="N52">
            <v>5823</v>
          </cell>
          <cell r="O52">
            <v>5823</v>
          </cell>
          <cell r="P52">
            <v>5823</v>
          </cell>
          <cell r="Q52">
            <v>5823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</row>
        <row r="53">
          <cell r="G53">
            <v>3790</v>
          </cell>
          <cell r="H53">
            <v>3821</v>
          </cell>
          <cell r="I53">
            <v>3915</v>
          </cell>
          <cell r="J53">
            <v>3940</v>
          </cell>
          <cell r="K53">
            <v>4098</v>
          </cell>
          <cell r="L53">
            <v>4148</v>
          </cell>
          <cell r="M53">
            <v>4148</v>
          </cell>
          <cell r="N53">
            <v>4148</v>
          </cell>
          <cell r="O53">
            <v>4148</v>
          </cell>
          <cell r="P53">
            <v>4148</v>
          </cell>
          <cell r="Q53">
            <v>4148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</row>
        <row r="54">
          <cell r="G54">
            <v>367</v>
          </cell>
          <cell r="H54">
            <v>368</v>
          </cell>
          <cell r="I54">
            <v>372</v>
          </cell>
          <cell r="J54">
            <v>373</v>
          </cell>
          <cell r="K54">
            <v>378</v>
          </cell>
          <cell r="L54">
            <v>380</v>
          </cell>
          <cell r="M54">
            <v>380</v>
          </cell>
          <cell r="N54">
            <v>380</v>
          </cell>
          <cell r="O54">
            <v>380</v>
          </cell>
          <cell r="P54">
            <v>380</v>
          </cell>
          <cell r="Q54">
            <v>380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</row>
        <row r="55">
          <cell r="G55">
            <v>32</v>
          </cell>
          <cell r="H55">
            <v>32</v>
          </cell>
          <cell r="I55">
            <v>32</v>
          </cell>
          <cell r="J55">
            <v>32</v>
          </cell>
          <cell r="K55">
            <v>32</v>
          </cell>
          <cell r="L55">
            <v>32</v>
          </cell>
          <cell r="M55">
            <v>32</v>
          </cell>
          <cell r="N55">
            <v>32</v>
          </cell>
          <cell r="O55">
            <v>32</v>
          </cell>
          <cell r="P55">
            <v>32</v>
          </cell>
          <cell r="Q55">
            <v>32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</row>
        <row r="63">
          <cell r="G63">
            <v>18467</v>
          </cell>
          <cell r="H63">
            <v>18623</v>
          </cell>
          <cell r="I63">
            <v>19089</v>
          </cell>
          <cell r="J63">
            <v>19218</v>
          </cell>
          <cell r="K63">
            <v>20008</v>
          </cell>
          <cell r="L63">
            <v>20258</v>
          </cell>
          <cell r="M63">
            <v>20258</v>
          </cell>
          <cell r="N63">
            <v>20258</v>
          </cell>
          <cell r="O63">
            <v>20258</v>
          </cell>
          <cell r="P63">
            <v>20258</v>
          </cell>
          <cell r="Q63">
            <v>20258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</row>
        <row r="64">
          <cell r="G64">
            <v>2731</v>
          </cell>
          <cell r="H64">
            <v>2755</v>
          </cell>
          <cell r="I64">
            <v>2825</v>
          </cell>
          <cell r="J64">
            <v>2844</v>
          </cell>
          <cell r="K64">
            <v>2963</v>
          </cell>
          <cell r="L64">
            <v>3001</v>
          </cell>
          <cell r="M64">
            <v>3001</v>
          </cell>
          <cell r="N64">
            <v>3001</v>
          </cell>
          <cell r="O64">
            <v>3001</v>
          </cell>
          <cell r="P64">
            <v>3001</v>
          </cell>
          <cell r="Q64">
            <v>3001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</row>
        <row r="65">
          <cell r="G65">
            <v>3256</v>
          </cell>
          <cell r="H65">
            <v>3283</v>
          </cell>
          <cell r="I65">
            <v>3365</v>
          </cell>
          <cell r="J65">
            <v>3388</v>
          </cell>
          <cell r="K65">
            <v>3527</v>
          </cell>
          <cell r="L65">
            <v>3571</v>
          </cell>
          <cell r="M65">
            <v>3571</v>
          </cell>
          <cell r="N65">
            <v>3571</v>
          </cell>
          <cell r="O65">
            <v>3571</v>
          </cell>
          <cell r="P65">
            <v>3571</v>
          </cell>
          <cell r="Q65">
            <v>3571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</row>
        <row r="66">
          <cell r="G66">
            <v>341</v>
          </cell>
          <cell r="H66">
            <v>342</v>
          </cell>
          <cell r="I66">
            <v>345</v>
          </cell>
          <cell r="J66">
            <v>346</v>
          </cell>
          <cell r="K66">
            <v>351</v>
          </cell>
          <cell r="L66">
            <v>353</v>
          </cell>
          <cell r="M66">
            <v>353</v>
          </cell>
          <cell r="N66">
            <v>353</v>
          </cell>
          <cell r="O66">
            <v>353</v>
          </cell>
          <cell r="P66">
            <v>353</v>
          </cell>
          <cell r="Q66">
            <v>353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</row>
        <row r="67">
          <cell r="G67">
            <v>1458</v>
          </cell>
          <cell r="H67">
            <v>1463</v>
          </cell>
          <cell r="I67">
            <v>1477</v>
          </cell>
          <cell r="J67">
            <v>1481</v>
          </cell>
          <cell r="K67">
            <v>1504</v>
          </cell>
          <cell r="L67">
            <v>1512</v>
          </cell>
          <cell r="M67">
            <v>1512</v>
          </cell>
          <cell r="N67">
            <v>1512</v>
          </cell>
          <cell r="O67">
            <v>1512</v>
          </cell>
          <cell r="P67">
            <v>1512</v>
          </cell>
          <cell r="Q67">
            <v>1512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</row>
        <row r="77">
          <cell r="G77">
            <v>8863</v>
          </cell>
          <cell r="H77">
            <v>9483</v>
          </cell>
          <cell r="I77">
            <v>10850</v>
          </cell>
          <cell r="J77">
            <v>17417</v>
          </cell>
          <cell r="K77">
            <v>20478</v>
          </cell>
          <cell r="L77">
            <v>22359</v>
          </cell>
          <cell r="M77">
            <v>25669</v>
          </cell>
          <cell r="N77">
            <v>27782</v>
          </cell>
          <cell r="O77">
            <v>29670</v>
          </cell>
          <cell r="P77">
            <v>30547</v>
          </cell>
          <cell r="Q77">
            <v>31919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</row>
        <row r="78">
          <cell r="G78">
            <v>10256</v>
          </cell>
          <cell r="H78">
            <v>10928</v>
          </cell>
          <cell r="I78">
            <v>12515</v>
          </cell>
          <cell r="J78">
            <v>20336</v>
          </cell>
          <cell r="K78">
            <v>24280</v>
          </cell>
          <cell r="L78">
            <v>26707</v>
          </cell>
          <cell r="M78">
            <v>30039</v>
          </cell>
          <cell r="N78">
            <v>32505</v>
          </cell>
          <cell r="O78">
            <v>34850</v>
          </cell>
          <cell r="P78">
            <v>35754</v>
          </cell>
          <cell r="Q78">
            <v>37058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</row>
        <row r="80">
          <cell r="G80">
            <v>33</v>
          </cell>
          <cell r="H80">
            <v>35</v>
          </cell>
          <cell r="I80">
            <v>40</v>
          </cell>
          <cell r="J80">
            <v>231</v>
          </cell>
          <cell r="K80">
            <v>300</v>
          </cell>
          <cell r="L80">
            <v>356</v>
          </cell>
          <cell r="M80">
            <v>649</v>
          </cell>
          <cell r="N80">
            <v>775</v>
          </cell>
          <cell r="O80">
            <v>855</v>
          </cell>
          <cell r="P80">
            <v>933</v>
          </cell>
          <cell r="Q80">
            <v>1073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</row>
        <row r="81">
          <cell r="G81">
            <v>2</v>
          </cell>
          <cell r="H81">
            <v>2</v>
          </cell>
          <cell r="I81">
            <v>2</v>
          </cell>
          <cell r="J81">
            <v>13</v>
          </cell>
          <cell r="K81">
            <v>19</v>
          </cell>
          <cell r="L81">
            <v>23</v>
          </cell>
          <cell r="M81">
            <v>36</v>
          </cell>
          <cell r="N81">
            <v>45</v>
          </cell>
          <cell r="O81">
            <v>53</v>
          </cell>
          <cell r="P81">
            <v>56</v>
          </cell>
          <cell r="Q81">
            <v>59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</row>
        <row r="82">
          <cell r="G82">
            <v>1</v>
          </cell>
          <cell r="H82">
            <v>1</v>
          </cell>
          <cell r="I82">
            <v>1</v>
          </cell>
          <cell r="J82">
            <v>7</v>
          </cell>
          <cell r="K82">
            <v>11</v>
          </cell>
          <cell r="L82">
            <v>13</v>
          </cell>
          <cell r="M82">
            <v>20</v>
          </cell>
          <cell r="N82">
            <v>25</v>
          </cell>
          <cell r="O82">
            <v>30</v>
          </cell>
          <cell r="P82">
            <v>31</v>
          </cell>
          <cell r="Q82">
            <v>32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</row>
        <row r="83">
          <cell r="G83">
            <v>1</v>
          </cell>
          <cell r="H83">
            <v>1</v>
          </cell>
          <cell r="I83">
            <v>1</v>
          </cell>
          <cell r="J83">
            <v>2</v>
          </cell>
          <cell r="K83">
            <v>3</v>
          </cell>
          <cell r="L83">
            <v>3</v>
          </cell>
          <cell r="M83">
            <v>4</v>
          </cell>
          <cell r="N83">
            <v>5</v>
          </cell>
          <cell r="O83">
            <v>7</v>
          </cell>
          <cell r="P83">
            <v>7</v>
          </cell>
          <cell r="Q83">
            <v>7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</row>
        <row r="84">
          <cell r="G84">
            <v>1</v>
          </cell>
          <cell r="H84">
            <v>1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</row>
        <row r="86">
          <cell r="G86">
            <v>3</v>
          </cell>
          <cell r="H86">
            <v>3</v>
          </cell>
          <cell r="I86">
            <v>4</v>
          </cell>
          <cell r="J86">
            <v>11</v>
          </cell>
          <cell r="K86">
            <v>14</v>
          </cell>
          <cell r="L86">
            <v>15</v>
          </cell>
          <cell r="M86">
            <v>16</v>
          </cell>
          <cell r="N86">
            <v>16</v>
          </cell>
          <cell r="O86">
            <v>17</v>
          </cell>
          <cell r="P86">
            <v>18</v>
          </cell>
          <cell r="Q86">
            <v>24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</row>
        <row r="87">
          <cell r="G87">
            <v>24</v>
          </cell>
          <cell r="H87">
            <v>25</v>
          </cell>
          <cell r="I87">
            <v>28</v>
          </cell>
          <cell r="J87">
            <v>172</v>
          </cell>
          <cell r="K87">
            <v>223</v>
          </cell>
          <cell r="L87">
            <v>265</v>
          </cell>
          <cell r="M87">
            <v>496</v>
          </cell>
          <cell r="N87">
            <v>595</v>
          </cell>
          <cell r="O87">
            <v>658</v>
          </cell>
          <cell r="P87">
            <v>718</v>
          </cell>
          <cell r="Q87">
            <v>821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</row>
        <row r="88">
          <cell r="G88">
            <v>2</v>
          </cell>
          <cell r="H88">
            <v>2</v>
          </cell>
          <cell r="I88">
            <v>2</v>
          </cell>
          <cell r="J88">
            <v>10</v>
          </cell>
          <cell r="K88">
            <v>15</v>
          </cell>
          <cell r="L88">
            <v>19</v>
          </cell>
          <cell r="M88">
            <v>29</v>
          </cell>
          <cell r="N88">
            <v>36</v>
          </cell>
          <cell r="O88">
            <v>43</v>
          </cell>
          <cell r="P88">
            <v>45</v>
          </cell>
          <cell r="Q88">
            <v>47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</row>
        <row r="89">
          <cell r="G89">
            <v>1</v>
          </cell>
          <cell r="H89">
            <v>1</v>
          </cell>
          <cell r="I89">
            <v>1</v>
          </cell>
          <cell r="J89">
            <v>6</v>
          </cell>
          <cell r="K89">
            <v>9</v>
          </cell>
          <cell r="L89">
            <v>11</v>
          </cell>
          <cell r="M89">
            <v>16</v>
          </cell>
          <cell r="N89">
            <v>20</v>
          </cell>
          <cell r="O89">
            <v>24</v>
          </cell>
          <cell r="P89">
            <v>25</v>
          </cell>
          <cell r="Q89">
            <v>26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</row>
        <row r="90">
          <cell r="G90">
            <v>117702</v>
          </cell>
          <cell r="H90">
            <v>118365</v>
          </cell>
          <cell r="I90">
            <v>120344</v>
          </cell>
          <cell r="J90">
            <v>120889</v>
          </cell>
          <cell r="K90">
            <v>124243</v>
          </cell>
          <cell r="L90">
            <v>125306</v>
          </cell>
          <cell r="M90">
            <v>125306</v>
          </cell>
          <cell r="N90">
            <v>125306</v>
          </cell>
          <cell r="O90">
            <v>125306</v>
          </cell>
          <cell r="P90">
            <v>125306</v>
          </cell>
          <cell r="Q90">
            <v>125306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</row>
        <row r="91">
          <cell r="G91">
            <v>27470</v>
          </cell>
          <cell r="H91">
            <v>27655</v>
          </cell>
          <cell r="I91">
            <v>28207</v>
          </cell>
          <cell r="J91">
            <v>28359</v>
          </cell>
          <cell r="K91">
            <v>29294</v>
          </cell>
          <cell r="L91">
            <v>29590</v>
          </cell>
          <cell r="M91">
            <v>29590</v>
          </cell>
          <cell r="N91">
            <v>29590</v>
          </cell>
          <cell r="O91">
            <v>29590</v>
          </cell>
          <cell r="P91">
            <v>29590</v>
          </cell>
          <cell r="Q91">
            <v>29590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</row>
        <row r="92">
          <cell r="G92">
            <v>22812</v>
          </cell>
          <cell r="H92">
            <v>22945</v>
          </cell>
          <cell r="I92">
            <v>23342</v>
          </cell>
          <cell r="J92">
            <v>23452</v>
          </cell>
          <cell r="K92">
            <v>24125</v>
          </cell>
          <cell r="L92">
            <v>24339</v>
          </cell>
          <cell r="M92">
            <v>24339</v>
          </cell>
          <cell r="N92">
            <v>24339</v>
          </cell>
          <cell r="O92">
            <v>24339</v>
          </cell>
          <cell r="P92">
            <v>24339</v>
          </cell>
          <cell r="Q92">
            <v>24339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</row>
        <row r="93">
          <cell r="G93">
            <v>10959</v>
          </cell>
          <cell r="H93">
            <v>11016</v>
          </cell>
          <cell r="I93">
            <v>11186</v>
          </cell>
          <cell r="J93">
            <v>11233</v>
          </cell>
          <cell r="K93">
            <v>11521</v>
          </cell>
          <cell r="L93">
            <v>11612</v>
          </cell>
          <cell r="M93">
            <v>11612</v>
          </cell>
          <cell r="N93">
            <v>11612</v>
          </cell>
          <cell r="O93">
            <v>11612</v>
          </cell>
          <cell r="P93">
            <v>11612</v>
          </cell>
          <cell r="Q93">
            <v>11612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</row>
        <row r="94">
          <cell r="G94">
            <v>1655</v>
          </cell>
          <cell r="H94">
            <v>1663</v>
          </cell>
          <cell r="I94">
            <v>1685</v>
          </cell>
          <cell r="J94">
            <v>1692</v>
          </cell>
          <cell r="K94">
            <v>1730</v>
          </cell>
          <cell r="L94">
            <v>1742</v>
          </cell>
          <cell r="M94">
            <v>1742</v>
          </cell>
          <cell r="N94">
            <v>1742</v>
          </cell>
          <cell r="O94">
            <v>1742</v>
          </cell>
          <cell r="P94">
            <v>1742</v>
          </cell>
          <cell r="Q94">
            <v>1742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</row>
        <row r="95">
          <cell r="G95">
            <v>310</v>
          </cell>
          <cell r="H95">
            <v>312</v>
          </cell>
          <cell r="I95">
            <v>317</v>
          </cell>
          <cell r="J95">
            <v>319</v>
          </cell>
          <cell r="K95">
            <v>328</v>
          </cell>
          <cell r="L95">
            <v>330</v>
          </cell>
          <cell r="M95">
            <v>330</v>
          </cell>
          <cell r="N95">
            <v>330</v>
          </cell>
          <cell r="O95">
            <v>330</v>
          </cell>
          <cell r="P95">
            <v>330</v>
          </cell>
          <cell r="Q95">
            <v>330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</row>
        <row r="96">
          <cell r="G96">
            <v>104</v>
          </cell>
          <cell r="H96">
            <v>104</v>
          </cell>
          <cell r="I96">
            <v>106</v>
          </cell>
          <cell r="J96">
            <v>107</v>
          </cell>
          <cell r="K96">
            <v>111</v>
          </cell>
          <cell r="L96">
            <v>112</v>
          </cell>
          <cell r="M96">
            <v>112</v>
          </cell>
          <cell r="N96">
            <v>112</v>
          </cell>
          <cell r="O96">
            <v>112</v>
          </cell>
          <cell r="P96">
            <v>112</v>
          </cell>
          <cell r="Q96">
            <v>112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</row>
        <row r="98">
          <cell r="G98">
            <v>17586</v>
          </cell>
          <cell r="H98">
            <v>17725</v>
          </cell>
          <cell r="I98">
            <v>18138</v>
          </cell>
          <cell r="J98">
            <v>18252</v>
          </cell>
          <cell r="K98">
            <v>18953</v>
          </cell>
          <cell r="L98">
            <v>19176</v>
          </cell>
          <cell r="M98">
            <v>19176</v>
          </cell>
          <cell r="N98">
            <v>19176</v>
          </cell>
          <cell r="O98">
            <v>19176</v>
          </cell>
          <cell r="P98">
            <v>19176</v>
          </cell>
          <cell r="Q98">
            <v>19176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</row>
        <row r="99">
          <cell r="G99">
            <v>10604</v>
          </cell>
          <cell r="H99">
            <v>10693</v>
          </cell>
          <cell r="I99">
            <v>10958</v>
          </cell>
          <cell r="J99">
            <v>11032</v>
          </cell>
          <cell r="K99">
            <v>11482</v>
          </cell>
          <cell r="L99">
            <v>11625</v>
          </cell>
          <cell r="M99">
            <v>11625</v>
          </cell>
          <cell r="N99">
            <v>11625</v>
          </cell>
          <cell r="O99">
            <v>11625</v>
          </cell>
          <cell r="P99">
            <v>11625</v>
          </cell>
          <cell r="Q99">
            <v>11625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</row>
        <row r="100">
          <cell r="G100">
            <v>15388</v>
          </cell>
          <cell r="H100">
            <v>15494</v>
          </cell>
          <cell r="I100">
            <v>15809</v>
          </cell>
          <cell r="J100">
            <v>15895</v>
          </cell>
          <cell r="K100">
            <v>16429</v>
          </cell>
          <cell r="L100">
            <v>16598</v>
          </cell>
          <cell r="M100">
            <v>16598</v>
          </cell>
          <cell r="N100">
            <v>16598</v>
          </cell>
          <cell r="O100">
            <v>16598</v>
          </cell>
          <cell r="P100">
            <v>16598</v>
          </cell>
          <cell r="Q100">
            <v>16598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</row>
        <row r="101">
          <cell r="G101">
            <v>12194</v>
          </cell>
          <cell r="H101">
            <v>12249</v>
          </cell>
          <cell r="I101">
            <v>12413</v>
          </cell>
          <cell r="J101">
            <v>12458</v>
          </cell>
          <cell r="K101">
            <v>12737</v>
          </cell>
          <cell r="L101">
            <v>12825</v>
          </cell>
          <cell r="M101">
            <v>12825</v>
          </cell>
          <cell r="N101">
            <v>12825</v>
          </cell>
          <cell r="O101">
            <v>12825</v>
          </cell>
          <cell r="P101">
            <v>12825</v>
          </cell>
          <cell r="Q101">
            <v>12825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</row>
        <row r="102">
          <cell r="G102">
            <v>2458</v>
          </cell>
          <cell r="H102">
            <v>2465</v>
          </cell>
          <cell r="I102">
            <v>2488</v>
          </cell>
          <cell r="J102">
            <v>2494</v>
          </cell>
          <cell r="K102">
            <v>2532</v>
          </cell>
          <cell r="L102">
            <v>2544</v>
          </cell>
          <cell r="M102">
            <v>2544</v>
          </cell>
          <cell r="N102">
            <v>2544</v>
          </cell>
          <cell r="O102">
            <v>2544</v>
          </cell>
          <cell r="P102">
            <v>2544</v>
          </cell>
          <cell r="Q102">
            <v>2544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</row>
        <row r="103">
          <cell r="G103">
            <v>442</v>
          </cell>
          <cell r="H103">
            <v>444</v>
          </cell>
          <cell r="I103">
            <v>449</v>
          </cell>
          <cell r="J103">
            <v>450</v>
          </cell>
          <cell r="K103">
            <v>458</v>
          </cell>
          <cell r="L103">
            <v>460</v>
          </cell>
          <cell r="M103">
            <v>460</v>
          </cell>
          <cell r="N103">
            <v>460</v>
          </cell>
          <cell r="O103">
            <v>460</v>
          </cell>
          <cell r="P103">
            <v>460</v>
          </cell>
          <cell r="Q103">
            <v>460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</row>
        <row r="104">
          <cell r="G104">
            <v>74</v>
          </cell>
          <cell r="H104">
            <v>75</v>
          </cell>
          <cell r="I104">
            <v>75</v>
          </cell>
          <cell r="J104">
            <v>75</v>
          </cell>
          <cell r="K104">
            <v>76</v>
          </cell>
          <cell r="L104">
            <v>76</v>
          </cell>
          <cell r="M104">
            <v>76</v>
          </cell>
          <cell r="N104">
            <v>76</v>
          </cell>
          <cell r="O104">
            <v>76</v>
          </cell>
          <cell r="P104">
            <v>76</v>
          </cell>
          <cell r="Q104">
            <v>76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</row>
        <row r="107">
          <cell r="G107">
            <v>4493</v>
          </cell>
          <cell r="H107">
            <v>4831</v>
          </cell>
          <cell r="I107">
            <v>5579</v>
          </cell>
          <cell r="J107">
            <v>11223</v>
          </cell>
          <cell r="K107">
            <v>13494</v>
          </cell>
          <cell r="L107">
            <v>14940</v>
          </cell>
          <cell r="M107">
            <v>21664</v>
          </cell>
          <cell r="N107">
            <v>24356</v>
          </cell>
          <cell r="O107">
            <v>26049</v>
          </cell>
          <cell r="P107">
            <v>27859</v>
          </cell>
          <cell r="Q107">
            <v>31052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</row>
        <row r="108">
          <cell r="G108">
            <v>797</v>
          </cell>
          <cell r="H108">
            <v>850</v>
          </cell>
          <cell r="I108">
            <v>981</v>
          </cell>
          <cell r="J108">
            <v>1848</v>
          </cell>
          <cell r="K108">
            <v>2270</v>
          </cell>
          <cell r="L108">
            <v>2504</v>
          </cell>
          <cell r="M108">
            <v>3326</v>
          </cell>
          <cell r="N108">
            <v>3751</v>
          </cell>
          <cell r="O108">
            <v>4057</v>
          </cell>
          <cell r="P108">
            <v>4280</v>
          </cell>
          <cell r="Q108">
            <v>4638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</row>
        <row r="109">
          <cell r="G109">
            <v>250</v>
          </cell>
          <cell r="H109">
            <v>263</v>
          </cell>
          <cell r="I109">
            <v>304</v>
          </cell>
          <cell r="J109">
            <v>516</v>
          </cell>
          <cell r="K109">
            <v>666</v>
          </cell>
          <cell r="L109">
            <v>730</v>
          </cell>
          <cell r="M109">
            <v>793</v>
          </cell>
          <cell r="N109">
            <v>896</v>
          </cell>
          <cell r="O109">
            <v>993</v>
          </cell>
          <cell r="P109">
            <v>1014</v>
          </cell>
          <cell r="Q109">
            <v>1030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</row>
        <row r="111">
          <cell r="G111">
            <v>53229</v>
          </cell>
          <cell r="H111">
            <v>53526</v>
          </cell>
          <cell r="I111">
            <v>54414</v>
          </cell>
          <cell r="J111">
            <v>54659</v>
          </cell>
          <cell r="K111">
            <v>56164</v>
          </cell>
          <cell r="L111">
            <v>56641</v>
          </cell>
          <cell r="M111">
            <v>56641</v>
          </cell>
          <cell r="N111">
            <v>56641</v>
          </cell>
          <cell r="O111">
            <v>56641</v>
          </cell>
          <cell r="P111">
            <v>56641</v>
          </cell>
          <cell r="Q111">
            <v>56641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</row>
        <row r="112">
          <cell r="G112">
            <v>70972</v>
          </cell>
          <cell r="H112">
            <v>71368</v>
          </cell>
          <cell r="I112">
            <v>72552</v>
          </cell>
          <cell r="J112">
            <v>72879</v>
          </cell>
          <cell r="K112">
            <v>74885</v>
          </cell>
          <cell r="L112">
            <v>75521</v>
          </cell>
          <cell r="M112">
            <v>75521</v>
          </cell>
          <cell r="N112">
            <v>75521</v>
          </cell>
          <cell r="O112">
            <v>75521</v>
          </cell>
          <cell r="P112">
            <v>75521</v>
          </cell>
          <cell r="Q112">
            <v>75521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</row>
        <row r="113">
          <cell r="G113">
            <v>35486</v>
          </cell>
          <cell r="H113">
            <v>35684</v>
          </cell>
          <cell r="I113">
            <v>36276</v>
          </cell>
          <cell r="J113">
            <v>36440</v>
          </cell>
          <cell r="K113">
            <v>37443</v>
          </cell>
          <cell r="L113">
            <v>37761</v>
          </cell>
          <cell r="M113">
            <v>37761</v>
          </cell>
          <cell r="N113">
            <v>37761</v>
          </cell>
          <cell r="O113">
            <v>37761</v>
          </cell>
          <cell r="P113">
            <v>37761</v>
          </cell>
          <cell r="Q113">
            <v>37761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</row>
        <row r="114">
          <cell r="G114">
            <v>17743</v>
          </cell>
          <cell r="H114">
            <v>17842</v>
          </cell>
          <cell r="I114">
            <v>18138</v>
          </cell>
          <cell r="J114">
            <v>18220</v>
          </cell>
          <cell r="K114">
            <v>18722</v>
          </cell>
          <cell r="L114">
            <v>18881</v>
          </cell>
          <cell r="M114">
            <v>18881</v>
          </cell>
          <cell r="N114">
            <v>18881</v>
          </cell>
          <cell r="O114">
            <v>18881</v>
          </cell>
          <cell r="P114">
            <v>18881</v>
          </cell>
          <cell r="Q114">
            <v>18881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</row>
        <row r="117">
          <cell r="G117">
            <v>17788</v>
          </cell>
          <cell r="H117">
            <v>18966</v>
          </cell>
          <cell r="I117">
            <v>21511</v>
          </cell>
          <cell r="J117">
            <v>23947</v>
          </cell>
          <cell r="K117">
            <v>24124</v>
          </cell>
          <cell r="L117">
            <v>24236</v>
          </cell>
          <cell r="M117">
            <v>24799</v>
          </cell>
          <cell r="N117">
            <v>25048</v>
          </cell>
          <cell r="O117">
            <v>25218</v>
          </cell>
          <cell r="P117">
            <v>25363</v>
          </cell>
          <cell r="Q117">
            <v>25620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</row>
        <row r="118">
          <cell r="G118">
            <v>63</v>
          </cell>
          <cell r="H118">
            <v>66</v>
          </cell>
          <cell r="I118">
            <v>77</v>
          </cell>
          <cell r="J118">
            <v>158</v>
          </cell>
          <cell r="K118">
            <v>189</v>
          </cell>
          <cell r="L118">
            <v>203</v>
          </cell>
          <cell r="M118">
            <v>274</v>
          </cell>
          <cell r="N118">
            <v>313</v>
          </cell>
          <cell r="O118">
            <v>333</v>
          </cell>
          <cell r="P118">
            <v>357</v>
          </cell>
          <cell r="Q118">
            <v>391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</row>
        <row r="120">
          <cell r="G120">
            <v>56</v>
          </cell>
          <cell r="H120">
            <v>59</v>
          </cell>
          <cell r="I120">
            <v>68</v>
          </cell>
          <cell r="J120">
            <v>144</v>
          </cell>
          <cell r="K120">
            <v>171</v>
          </cell>
          <cell r="L120">
            <v>184</v>
          </cell>
          <cell r="M120">
            <v>252</v>
          </cell>
          <cell r="N120">
            <v>287</v>
          </cell>
          <cell r="O120">
            <v>305</v>
          </cell>
          <cell r="P120">
            <v>328</v>
          </cell>
          <cell r="Q120">
            <v>361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</row>
        <row r="121">
          <cell r="G121">
            <v>5</v>
          </cell>
          <cell r="H121">
            <v>6</v>
          </cell>
          <cell r="I121">
            <v>7</v>
          </cell>
          <cell r="J121">
            <v>10</v>
          </cell>
          <cell r="K121">
            <v>13</v>
          </cell>
          <cell r="L121">
            <v>14</v>
          </cell>
          <cell r="M121">
            <v>16</v>
          </cell>
          <cell r="N121">
            <v>19</v>
          </cell>
          <cell r="O121">
            <v>20</v>
          </cell>
          <cell r="P121">
            <v>21</v>
          </cell>
          <cell r="Q121">
            <v>22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</row>
        <row r="122">
          <cell r="G122">
            <v>3</v>
          </cell>
          <cell r="H122">
            <v>3</v>
          </cell>
          <cell r="I122">
            <v>3</v>
          </cell>
          <cell r="J122">
            <v>5</v>
          </cell>
          <cell r="K122">
            <v>6</v>
          </cell>
          <cell r="L122">
            <v>6</v>
          </cell>
          <cell r="M122">
            <v>7</v>
          </cell>
          <cell r="N122">
            <v>8</v>
          </cell>
          <cell r="O122">
            <v>9</v>
          </cell>
          <cell r="P122">
            <v>9</v>
          </cell>
          <cell r="Q122">
            <v>9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</row>
        <row r="123"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</row>
        <row r="125"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</row>
        <row r="127">
          <cell r="G127">
            <v>1405</v>
          </cell>
          <cell r="H127">
            <v>1422</v>
          </cell>
          <cell r="I127">
            <v>1473</v>
          </cell>
          <cell r="J127">
            <v>1487</v>
          </cell>
          <cell r="K127">
            <v>1574</v>
          </cell>
          <cell r="L127">
            <v>1602</v>
          </cell>
          <cell r="M127">
            <v>1602</v>
          </cell>
          <cell r="N127">
            <v>1602</v>
          </cell>
          <cell r="O127">
            <v>1602</v>
          </cell>
          <cell r="P127">
            <v>1602</v>
          </cell>
          <cell r="Q127">
            <v>1602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</row>
        <row r="128">
          <cell r="G128">
            <v>596</v>
          </cell>
          <cell r="H128">
            <v>600</v>
          </cell>
          <cell r="I128">
            <v>614</v>
          </cell>
          <cell r="J128">
            <v>618</v>
          </cell>
          <cell r="K128">
            <v>642</v>
          </cell>
          <cell r="L128">
            <v>649</v>
          </cell>
          <cell r="M128">
            <v>649</v>
          </cell>
          <cell r="N128">
            <v>649</v>
          </cell>
          <cell r="O128">
            <v>649</v>
          </cell>
          <cell r="P128">
            <v>649</v>
          </cell>
          <cell r="Q128">
            <v>649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</row>
        <row r="129">
          <cell r="G129">
            <v>473</v>
          </cell>
          <cell r="H129">
            <v>475</v>
          </cell>
          <cell r="I129">
            <v>479</v>
          </cell>
          <cell r="J129">
            <v>481</v>
          </cell>
          <cell r="K129">
            <v>488</v>
          </cell>
          <cell r="L129">
            <v>490</v>
          </cell>
          <cell r="M129">
            <v>490</v>
          </cell>
          <cell r="N129">
            <v>490</v>
          </cell>
          <cell r="O129">
            <v>490</v>
          </cell>
          <cell r="P129">
            <v>490</v>
          </cell>
          <cell r="Q129">
            <v>490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</row>
        <row r="130">
          <cell r="G130">
            <v>63</v>
          </cell>
          <cell r="H130">
            <v>63</v>
          </cell>
          <cell r="I130">
            <v>63</v>
          </cell>
          <cell r="J130">
            <v>63</v>
          </cell>
          <cell r="K130">
            <v>63</v>
          </cell>
          <cell r="L130">
            <v>63</v>
          </cell>
          <cell r="M130">
            <v>63</v>
          </cell>
          <cell r="N130">
            <v>63</v>
          </cell>
          <cell r="O130">
            <v>63</v>
          </cell>
          <cell r="P130">
            <v>63</v>
          </cell>
          <cell r="Q130">
            <v>63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</row>
        <row r="132">
          <cell r="G132">
            <v>50</v>
          </cell>
          <cell r="H132">
            <v>52</v>
          </cell>
          <cell r="I132">
            <v>60</v>
          </cell>
          <cell r="J132">
            <v>123</v>
          </cell>
          <cell r="K132">
            <v>149</v>
          </cell>
          <cell r="L132">
            <v>161</v>
          </cell>
          <cell r="M132">
            <v>224</v>
          </cell>
          <cell r="N132">
            <v>256</v>
          </cell>
          <cell r="O132">
            <v>273</v>
          </cell>
          <cell r="P132">
            <v>293</v>
          </cell>
          <cell r="Q132">
            <v>324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</row>
        <row r="133">
          <cell r="G133">
            <v>81</v>
          </cell>
          <cell r="H133">
            <v>85</v>
          </cell>
          <cell r="I133">
            <v>94</v>
          </cell>
          <cell r="J133">
            <v>141</v>
          </cell>
          <cell r="K133">
            <v>166</v>
          </cell>
          <cell r="L133">
            <v>180</v>
          </cell>
          <cell r="M133">
            <v>209</v>
          </cell>
          <cell r="N133">
            <v>225</v>
          </cell>
          <cell r="O133">
            <v>237</v>
          </cell>
          <cell r="P133">
            <v>247</v>
          </cell>
          <cell r="Q133">
            <v>261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</row>
        <row r="134">
          <cell r="G134">
            <v>321</v>
          </cell>
          <cell r="H134">
            <v>337</v>
          </cell>
          <cell r="I134">
            <v>382</v>
          </cell>
          <cell r="J134">
            <v>688</v>
          </cell>
          <cell r="K134">
            <v>819</v>
          </cell>
          <cell r="L134">
            <v>889</v>
          </cell>
          <cell r="M134">
            <v>1077</v>
          </cell>
          <cell r="N134">
            <v>1186</v>
          </cell>
          <cell r="O134">
            <v>1263</v>
          </cell>
          <cell r="P134">
            <v>1313</v>
          </cell>
          <cell r="Q134">
            <v>1392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</row>
        <row r="135"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</row>
        <row r="136">
          <cell r="G136">
            <v>1494</v>
          </cell>
          <cell r="H136">
            <v>1511</v>
          </cell>
          <cell r="I136">
            <v>1561</v>
          </cell>
          <cell r="J136">
            <v>1575</v>
          </cell>
          <cell r="K136">
            <v>1660</v>
          </cell>
          <cell r="L136">
            <v>1687</v>
          </cell>
          <cell r="M136">
            <v>1687</v>
          </cell>
          <cell r="N136">
            <v>1687</v>
          </cell>
          <cell r="O136">
            <v>1687</v>
          </cell>
          <cell r="P136">
            <v>1687</v>
          </cell>
          <cell r="Q136">
            <v>1687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</row>
        <row r="137">
          <cell r="G137">
            <v>341</v>
          </cell>
          <cell r="H137">
            <v>343</v>
          </cell>
          <cell r="I137">
            <v>349</v>
          </cell>
          <cell r="J137">
            <v>350</v>
          </cell>
          <cell r="K137">
            <v>360</v>
          </cell>
          <cell r="L137">
            <v>363</v>
          </cell>
          <cell r="M137">
            <v>363</v>
          </cell>
          <cell r="N137">
            <v>363</v>
          </cell>
          <cell r="O137">
            <v>363</v>
          </cell>
          <cell r="P137">
            <v>363</v>
          </cell>
          <cell r="Q137">
            <v>363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</row>
        <row r="138">
          <cell r="G138">
            <v>3158</v>
          </cell>
          <cell r="H138">
            <v>3222</v>
          </cell>
          <cell r="I138">
            <v>3200</v>
          </cell>
          <cell r="J138">
            <v>3138</v>
          </cell>
          <cell r="K138">
            <v>3152</v>
          </cell>
          <cell r="L138">
            <v>3245</v>
          </cell>
          <cell r="M138">
            <v>3233</v>
          </cell>
          <cell r="N138">
            <v>3186</v>
          </cell>
          <cell r="O138">
            <v>3076</v>
          </cell>
          <cell r="P138">
            <v>2927</v>
          </cell>
          <cell r="Q138">
            <v>2750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</row>
        <row r="139">
          <cell r="G139">
            <v>6520</v>
          </cell>
          <cell r="H139">
            <v>4769</v>
          </cell>
          <cell r="I139">
            <v>4139</v>
          </cell>
          <cell r="J139">
            <v>3829</v>
          </cell>
          <cell r="K139">
            <v>3404</v>
          </cell>
          <cell r="L139">
            <v>3045</v>
          </cell>
          <cell r="M139">
            <v>2986</v>
          </cell>
          <cell r="N139">
            <v>2812</v>
          </cell>
          <cell r="O139">
            <v>2474</v>
          </cell>
          <cell r="P139">
            <v>2127</v>
          </cell>
          <cell r="Q139">
            <v>1557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</row>
        <row r="140">
          <cell r="G140">
            <v>8920</v>
          </cell>
          <cell r="H140">
            <v>10986</v>
          </cell>
          <cell r="I140">
            <v>11516</v>
          </cell>
          <cell r="J140">
            <v>11505</v>
          </cell>
          <cell r="K140">
            <v>12004</v>
          </cell>
          <cell r="L140">
            <v>12813</v>
          </cell>
          <cell r="M140">
            <v>12822</v>
          </cell>
          <cell r="N140">
            <v>12767</v>
          </cell>
          <cell r="O140">
            <v>12567</v>
          </cell>
          <cell r="P140">
            <v>12178</v>
          </cell>
          <cell r="Q140">
            <v>11886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</row>
        <row r="141"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</row>
        <row r="142"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</row>
        <row r="143">
          <cell r="G143">
            <v>1754</v>
          </cell>
          <cell r="H143">
            <v>1754</v>
          </cell>
          <cell r="I143">
            <v>1754</v>
          </cell>
          <cell r="J143">
            <v>1754</v>
          </cell>
          <cell r="K143">
            <v>1754</v>
          </cell>
          <cell r="L143">
            <v>1754</v>
          </cell>
          <cell r="M143">
            <v>1754</v>
          </cell>
          <cell r="N143">
            <v>1754</v>
          </cell>
          <cell r="O143">
            <v>1754</v>
          </cell>
          <cell r="P143">
            <v>1754</v>
          </cell>
          <cell r="Q143">
            <v>1754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</row>
        <row r="144">
          <cell r="G144">
            <v>6357</v>
          </cell>
          <cell r="H144">
            <v>6357</v>
          </cell>
          <cell r="I144">
            <v>6357</v>
          </cell>
          <cell r="J144">
            <v>6357</v>
          </cell>
          <cell r="K144">
            <v>6357</v>
          </cell>
          <cell r="L144">
            <v>6357</v>
          </cell>
          <cell r="M144">
            <v>6357</v>
          </cell>
          <cell r="N144">
            <v>6357</v>
          </cell>
          <cell r="O144">
            <v>6357</v>
          </cell>
          <cell r="P144">
            <v>6357</v>
          </cell>
          <cell r="Q144">
            <v>6357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G145">
            <v>5951</v>
          </cell>
          <cell r="H145">
            <v>6071</v>
          </cell>
          <cell r="I145">
            <v>6431</v>
          </cell>
          <cell r="J145">
            <v>6530</v>
          </cell>
          <cell r="K145">
            <v>7138</v>
          </cell>
          <cell r="L145">
            <v>7331</v>
          </cell>
          <cell r="M145">
            <v>7331</v>
          </cell>
          <cell r="N145">
            <v>7331</v>
          </cell>
          <cell r="O145">
            <v>7331</v>
          </cell>
          <cell r="P145">
            <v>7331</v>
          </cell>
          <cell r="Q145">
            <v>7331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</row>
        <row r="146">
          <cell r="G146">
            <v>1072</v>
          </cell>
          <cell r="H146">
            <v>1072</v>
          </cell>
          <cell r="I146">
            <v>1072</v>
          </cell>
          <cell r="J146">
            <v>1072</v>
          </cell>
          <cell r="K146">
            <v>1072</v>
          </cell>
          <cell r="L146">
            <v>1072</v>
          </cell>
          <cell r="M146">
            <v>1072</v>
          </cell>
          <cell r="N146">
            <v>1072</v>
          </cell>
          <cell r="O146">
            <v>1072</v>
          </cell>
          <cell r="P146">
            <v>1072</v>
          </cell>
          <cell r="Q146">
            <v>1072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</row>
        <row r="147">
          <cell r="G147">
            <v>7498</v>
          </cell>
          <cell r="H147">
            <v>7498</v>
          </cell>
          <cell r="I147">
            <v>7498</v>
          </cell>
          <cell r="J147">
            <v>7498</v>
          </cell>
          <cell r="K147">
            <v>7498</v>
          </cell>
          <cell r="L147">
            <v>7498</v>
          </cell>
          <cell r="M147">
            <v>7498</v>
          </cell>
          <cell r="N147">
            <v>7498</v>
          </cell>
          <cell r="O147">
            <v>7498</v>
          </cell>
          <cell r="P147">
            <v>7498</v>
          </cell>
          <cell r="Q147">
            <v>7498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</row>
        <row r="148">
          <cell r="G148">
            <v>10550</v>
          </cell>
          <cell r="H148">
            <v>10763</v>
          </cell>
          <cell r="I148">
            <v>11400</v>
          </cell>
          <cell r="J148">
            <v>11576</v>
          </cell>
          <cell r="K148">
            <v>12655</v>
          </cell>
          <cell r="L148">
            <v>12997</v>
          </cell>
          <cell r="M148">
            <v>12997</v>
          </cell>
          <cell r="N148">
            <v>12997</v>
          </cell>
          <cell r="O148">
            <v>12997</v>
          </cell>
          <cell r="P148">
            <v>12997</v>
          </cell>
          <cell r="Q148">
            <v>12997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</row>
        <row r="149">
          <cell r="G149">
            <v>175788</v>
          </cell>
          <cell r="H149">
            <v>177297</v>
          </cell>
          <cell r="I149">
            <v>181784</v>
          </cell>
          <cell r="J149">
            <v>183023</v>
          </cell>
          <cell r="K149">
            <v>190631</v>
          </cell>
          <cell r="L149">
            <v>193044</v>
          </cell>
          <cell r="M149">
            <v>193044</v>
          </cell>
          <cell r="N149">
            <v>193044</v>
          </cell>
          <cell r="O149">
            <v>193044</v>
          </cell>
          <cell r="P149">
            <v>193044</v>
          </cell>
          <cell r="Q149">
            <v>193044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</row>
        <row r="150">
          <cell r="G150">
            <v>311568</v>
          </cell>
          <cell r="H150">
            <v>314132</v>
          </cell>
          <cell r="I150">
            <v>321802</v>
          </cell>
          <cell r="J150">
            <v>323911</v>
          </cell>
          <cell r="K150">
            <v>336898</v>
          </cell>
          <cell r="L150">
            <v>341015</v>
          </cell>
          <cell r="M150">
            <v>341015</v>
          </cell>
          <cell r="N150">
            <v>341015</v>
          </cell>
          <cell r="O150">
            <v>341015</v>
          </cell>
          <cell r="P150">
            <v>341015</v>
          </cell>
          <cell r="Q150">
            <v>341015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</row>
        <row r="152">
          <cell r="G152">
            <v>174</v>
          </cell>
          <cell r="H152">
            <v>183</v>
          </cell>
          <cell r="I152">
            <v>212</v>
          </cell>
          <cell r="J152">
            <v>382</v>
          </cell>
          <cell r="K152">
            <v>509</v>
          </cell>
          <cell r="L152">
            <v>580</v>
          </cell>
          <cell r="M152">
            <v>676</v>
          </cell>
          <cell r="N152">
            <v>796</v>
          </cell>
          <cell r="O152">
            <v>941</v>
          </cell>
          <cell r="P152">
            <v>973</v>
          </cell>
          <cell r="Q152">
            <v>996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</row>
        <row r="153">
          <cell r="G153">
            <v>220</v>
          </cell>
          <cell r="H153">
            <v>239</v>
          </cell>
          <cell r="I153">
            <v>276</v>
          </cell>
          <cell r="J153">
            <v>627</v>
          </cell>
          <cell r="K153">
            <v>725</v>
          </cell>
          <cell r="L153">
            <v>811</v>
          </cell>
          <cell r="M153">
            <v>1359</v>
          </cell>
          <cell r="N153">
            <v>1541</v>
          </cell>
          <cell r="O153">
            <v>1630</v>
          </cell>
          <cell r="P153">
            <v>1785</v>
          </cell>
          <cell r="Q153">
            <v>2045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</row>
        <row r="154">
          <cell r="G154">
            <v>1</v>
          </cell>
          <cell r="H154">
            <v>1</v>
          </cell>
          <cell r="I154">
            <v>1</v>
          </cell>
          <cell r="J154">
            <v>1</v>
          </cell>
          <cell r="K154">
            <v>1</v>
          </cell>
          <cell r="L154">
            <v>2</v>
          </cell>
          <cell r="M154">
            <v>2</v>
          </cell>
          <cell r="N154">
            <v>2</v>
          </cell>
          <cell r="O154">
            <v>2</v>
          </cell>
          <cell r="P154">
            <v>2</v>
          </cell>
          <cell r="Q154">
            <v>2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</row>
        <row r="155"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</row>
        <row r="156"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</row>
        <row r="157"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</row>
        <row r="158">
          <cell r="G158">
            <v>4940</v>
          </cell>
          <cell r="H158">
            <v>5297</v>
          </cell>
          <cell r="I158">
            <v>6113</v>
          </cell>
          <cell r="J158">
            <v>12647</v>
          </cell>
          <cell r="K158">
            <v>15462</v>
          </cell>
          <cell r="L158">
            <v>17410</v>
          </cell>
          <cell r="M158">
            <v>25472</v>
          </cell>
          <cell r="N158">
            <v>29245</v>
          </cell>
          <cell r="O158">
            <v>32168</v>
          </cell>
          <cell r="P158">
            <v>34503</v>
          </cell>
          <cell r="Q158">
            <v>38045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</row>
        <row r="159">
          <cell r="G159">
            <v>6060</v>
          </cell>
          <cell r="H159">
            <v>6597</v>
          </cell>
          <cell r="I159">
            <v>7585</v>
          </cell>
          <cell r="J159">
            <v>16963</v>
          </cell>
          <cell r="K159">
            <v>19872</v>
          </cell>
          <cell r="L159">
            <v>22114</v>
          </cell>
          <cell r="M159">
            <v>35640</v>
          </cell>
          <cell r="N159">
            <v>39870</v>
          </cell>
          <cell r="O159">
            <v>42073</v>
          </cell>
          <cell r="P159">
            <v>45703</v>
          </cell>
          <cell r="Q159">
            <v>52664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</row>
        <row r="160"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</row>
        <row r="161">
          <cell r="G161">
            <v>405</v>
          </cell>
          <cell r="H161">
            <v>426</v>
          </cell>
          <cell r="I161">
            <v>494</v>
          </cell>
          <cell r="J161">
            <v>891</v>
          </cell>
          <cell r="K161">
            <v>1177</v>
          </cell>
          <cell r="L161">
            <v>1282</v>
          </cell>
          <cell r="M161">
            <v>1360</v>
          </cell>
          <cell r="N161">
            <v>1523</v>
          </cell>
          <cell r="O161">
            <v>1647</v>
          </cell>
          <cell r="P161">
            <v>1673</v>
          </cell>
          <cell r="Q161">
            <v>1693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</row>
        <row r="162">
          <cell r="G162">
            <v>220</v>
          </cell>
          <cell r="H162">
            <v>239</v>
          </cell>
          <cell r="I162">
            <v>276</v>
          </cell>
          <cell r="J162">
            <v>627</v>
          </cell>
          <cell r="K162">
            <v>725</v>
          </cell>
          <cell r="L162">
            <v>811</v>
          </cell>
          <cell r="M162">
            <v>1359</v>
          </cell>
          <cell r="N162">
            <v>1523</v>
          </cell>
          <cell r="O162">
            <v>1610</v>
          </cell>
          <cell r="P162">
            <v>1742</v>
          </cell>
          <cell r="Q162">
            <v>1995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</row>
        <row r="163">
          <cell r="G163">
            <v>2</v>
          </cell>
          <cell r="H163">
            <v>2</v>
          </cell>
          <cell r="I163">
            <v>3</v>
          </cell>
          <cell r="J163">
            <v>6</v>
          </cell>
          <cell r="K163">
            <v>9</v>
          </cell>
          <cell r="L163">
            <v>10</v>
          </cell>
          <cell r="M163">
            <v>11</v>
          </cell>
          <cell r="N163">
            <v>11</v>
          </cell>
          <cell r="O163">
            <v>11</v>
          </cell>
          <cell r="P163">
            <v>12</v>
          </cell>
          <cell r="Q163">
            <v>15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</row>
        <row r="164">
          <cell r="G164">
            <v>7845</v>
          </cell>
          <cell r="H164">
            <v>8352</v>
          </cell>
          <cell r="I164">
            <v>9662</v>
          </cell>
          <cell r="J164">
            <v>19073</v>
          </cell>
          <cell r="K164">
            <v>23909</v>
          </cell>
          <cell r="L164">
            <v>26300</v>
          </cell>
          <cell r="M164">
            <v>34137</v>
          </cell>
          <cell r="N164">
            <v>38220</v>
          </cell>
          <cell r="O164">
            <v>40856</v>
          </cell>
          <cell r="P164">
            <v>42835</v>
          </cell>
          <cell r="Q164">
            <v>46303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</row>
        <row r="165">
          <cell r="G165">
            <v>2598</v>
          </cell>
          <cell r="H165">
            <v>2828</v>
          </cell>
          <cell r="I165">
            <v>3251</v>
          </cell>
          <cell r="J165">
            <v>7270</v>
          </cell>
          <cell r="K165">
            <v>8517</v>
          </cell>
          <cell r="L165">
            <v>9478</v>
          </cell>
          <cell r="M165">
            <v>15274</v>
          </cell>
          <cell r="N165">
            <v>17088</v>
          </cell>
          <cell r="O165">
            <v>18032</v>
          </cell>
          <cell r="P165">
            <v>19587</v>
          </cell>
          <cell r="Q165">
            <v>22570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</row>
        <row r="167">
          <cell r="G167">
            <v>1</v>
          </cell>
          <cell r="H167">
            <v>1</v>
          </cell>
          <cell r="I167">
            <v>1</v>
          </cell>
          <cell r="J167">
            <v>1</v>
          </cell>
          <cell r="K167">
            <v>1</v>
          </cell>
          <cell r="L167">
            <v>1</v>
          </cell>
          <cell r="M167">
            <v>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</row>
        <row r="176">
          <cell r="G176">
            <v>6540</v>
          </cell>
          <cell r="H176">
            <v>6600</v>
          </cell>
          <cell r="I176">
            <v>6780</v>
          </cell>
          <cell r="J176">
            <v>6830</v>
          </cell>
          <cell r="K176">
            <v>7134</v>
          </cell>
          <cell r="L176">
            <v>7231</v>
          </cell>
          <cell r="M176">
            <v>7231</v>
          </cell>
          <cell r="N176">
            <v>7231</v>
          </cell>
          <cell r="O176">
            <v>7231</v>
          </cell>
          <cell r="P176">
            <v>7231</v>
          </cell>
          <cell r="Q176">
            <v>7231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</row>
        <row r="178">
          <cell r="G178">
            <v>1257092</v>
          </cell>
          <cell r="H178">
            <v>1173729</v>
          </cell>
          <cell r="I178">
            <v>1114070</v>
          </cell>
          <cell r="J178">
            <v>1076396</v>
          </cell>
          <cell r="K178">
            <v>1016795</v>
          </cell>
          <cell r="L178">
            <v>962651</v>
          </cell>
          <cell r="M178">
            <v>913273</v>
          </cell>
          <cell r="N178">
            <v>843232</v>
          </cell>
          <cell r="O178">
            <v>755068</v>
          </cell>
          <cell r="P178">
            <v>665982</v>
          </cell>
          <cell r="Q178">
            <v>572707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</row>
        <row r="179">
          <cell r="G179">
            <v>1257092</v>
          </cell>
          <cell r="H179">
            <v>1173729</v>
          </cell>
          <cell r="I179">
            <v>1114070</v>
          </cell>
          <cell r="J179">
            <v>1076396</v>
          </cell>
          <cell r="K179">
            <v>1016795</v>
          </cell>
          <cell r="L179">
            <v>962651</v>
          </cell>
          <cell r="M179">
            <v>913273</v>
          </cell>
          <cell r="N179">
            <v>843232</v>
          </cell>
          <cell r="O179">
            <v>755068</v>
          </cell>
          <cell r="P179">
            <v>665982</v>
          </cell>
          <cell r="Q179">
            <v>572707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</row>
        <row r="181">
          <cell r="G181">
            <v>36724</v>
          </cell>
          <cell r="H181">
            <v>41905</v>
          </cell>
          <cell r="I181">
            <v>49646</v>
          </cell>
          <cell r="J181">
            <v>61316</v>
          </cell>
          <cell r="K181">
            <v>82628</v>
          </cell>
          <cell r="L181">
            <v>108770</v>
          </cell>
          <cell r="M181">
            <v>146755</v>
          </cell>
          <cell r="N181">
            <v>197870</v>
          </cell>
          <cell r="O181">
            <v>262250</v>
          </cell>
          <cell r="P181">
            <v>340756</v>
          </cell>
          <cell r="Q181">
            <v>422744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</row>
        <row r="182">
          <cell r="G182">
            <v>36724</v>
          </cell>
          <cell r="H182">
            <v>41905</v>
          </cell>
          <cell r="I182">
            <v>49646</v>
          </cell>
          <cell r="J182">
            <v>61316</v>
          </cell>
          <cell r="K182">
            <v>82628</v>
          </cell>
          <cell r="L182">
            <v>108770</v>
          </cell>
          <cell r="M182">
            <v>146755</v>
          </cell>
          <cell r="N182">
            <v>197870</v>
          </cell>
          <cell r="O182">
            <v>262250</v>
          </cell>
          <cell r="P182">
            <v>340756</v>
          </cell>
          <cell r="Q182">
            <v>422744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</row>
        <row r="184">
          <cell r="G184">
            <v>126</v>
          </cell>
          <cell r="H184">
            <v>134</v>
          </cell>
          <cell r="I184">
            <v>149</v>
          </cell>
          <cell r="J184">
            <v>149</v>
          </cell>
          <cell r="K184">
            <v>157</v>
          </cell>
          <cell r="L184">
            <v>163</v>
          </cell>
          <cell r="M184">
            <v>178</v>
          </cell>
          <cell r="N184">
            <v>196</v>
          </cell>
          <cell r="O184">
            <v>221</v>
          </cell>
          <cell r="P184">
            <v>253</v>
          </cell>
          <cell r="Q184">
            <v>295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</row>
        <row r="185">
          <cell r="G185">
            <v>32</v>
          </cell>
          <cell r="H185">
            <v>34</v>
          </cell>
          <cell r="I185">
            <v>38</v>
          </cell>
          <cell r="J185">
            <v>38</v>
          </cell>
          <cell r="K185">
            <v>40</v>
          </cell>
          <cell r="L185">
            <v>42</v>
          </cell>
          <cell r="M185">
            <v>45</v>
          </cell>
          <cell r="N185">
            <v>50</v>
          </cell>
          <cell r="O185">
            <v>56</v>
          </cell>
          <cell r="P185">
            <v>64</v>
          </cell>
          <cell r="Q185">
            <v>75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</row>
        <row r="186">
          <cell r="G186">
            <v>11</v>
          </cell>
          <cell r="H186">
            <v>12</v>
          </cell>
          <cell r="I186">
            <v>13</v>
          </cell>
          <cell r="J186">
            <v>13</v>
          </cell>
          <cell r="K186">
            <v>14</v>
          </cell>
          <cell r="L186">
            <v>15</v>
          </cell>
          <cell r="M186">
            <v>16</v>
          </cell>
          <cell r="N186">
            <v>17</v>
          </cell>
          <cell r="O186">
            <v>20</v>
          </cell>
          <cell r="P186">
            <v>22</v>
          </cell>
          <cell r="Q186">
            <v>26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</row>
        <row r="187">
          <cell r="G187">
            <v>204</v>
          </cell>
          <cell r="H187">
            <v>217</v>
          </cell>
          <cell r="I187">
            <v>242</v>
          </cell>
          <cell r="J187">
            <v>242</v>
          </cell>
          <cell r="K187">
            <v>256</v>
          </cell>
          <cell r="L187">
            <v>266</v>
          </cell>
          <cell r="M187">
            <v>287</v>
          </cell>
          <cell r="N187">
            <v>316</v>
          </cell>
          <cell r="O187">
            <v>357</v>
          </cell>
          <cell r="P187">
            <v>411</v>
          </cell>
          <cell r="Q187">
            <v>478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</row>
        <row r="188">
          <cell r="G188">
            <v>52</v>
          </cell>
          <cell r="H188">
            <v>55</v>
          </cell>
          <cell r="I188">
            <v>61</v>
          </cell>
          <cell r="J188">
            <v>62</v>
          </cell>
          <cell r="K188">
            <v>65</v>
          </cell>
          <cell r="L188">
            <v>68</v>
          </cell>
          <cell r="M188">
            <v>73</v>
          </cell>
          <cell r="N188">
            <v>80</v>
          </cell>
          <cell r="O188">
            <v>91</v>
          </cell>
          <cell r="P188">
            <v>104</v>
          </cell>
          <cell r="Q188">
            <v>121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</row>
        <row r="189">
          <cell r="G189">
            <v>18</v>
          </cell>
          <cell r="H189">
            <v>19</v>
          </cell>
          <cell r="I189">
            <v>21</v>
          </cell>
          <cell r="J189">
            <v>21</v>
          </cell>
          <cell r="K189">
            <v>23</v>
          </cell>
          <cell r="L189">
            <v>23</v>
          </cell>
          <cell r="M189">
            <v>25</v>
          </cell>
          <cell r="N189">
            <v>28</v>
          </cell>
          <cell r="O189">
            <v>31</v>
          </cell>
          <cell r="P189">
            <v>36</v>
          </cell>
          <cell r="Q189">
            <v>42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</row>
        <row r="190">
          <cell r="G190">
            <v>14634</v>
          </cell>
          <cell r="H190">
            <v>15151</v>
          </cell>
          <cell r="I190">
            <v>16591</v>
          </cell>
          <cell r="J190">
            <v>17063</v>
          </cell>
          <cell r="K190">
            <v>17714</v>
          </cell>
          <cell r="L190">
            <v>18612</v>
          </cell>
          <cell r="M190">
            <v>19754</v>
          </cell>
          <cell r="N190">
            <v>21034</v>
          </cell>
          <cell r="O190">
            <v>22462</v>
          </cell>
          <cell r="P190">
            <v>24055</v>
          </cell>
          <cell r="Q190">
            <v>25823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</row>
        <row r="192">
          <cell r="G192">
            <v>462</v>
          </cell>
          <cell r="H192">
            <v>361</v>
          </cell>
          <cell r="I192">
            <v>364</v>
          </cell>
          <cell r="J192">
            <v>122</v>
          </cell>
          <cell r="K192">
            <v>110</v>
          </cell>
          <cell r="L192">
            <v>110</v>
          </cell>
          <cell r="M192">
            <v>108</v>
          </cell>
          <cell r="N192">
            <v>106</v>
          </cell>
          <cell r="O192">
            <v>104</v>
          </cell>
          <cell r="P192">
            <v>102</v>
          </cell>
          <cell r="Q192">
            <v>99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</row>
        <row r="194">
          <cell r="G194">
            <v>25</v>
          </cell>
          <cell r="H194">
            <v>22</v>
          </cell>
          <cell r="I194">
            <v>21</v>
          </cell>
          <cell r="J194">
            <v>23</v>
          </cell>
          <cell r="K194">
            <v>20</v>
          </cell>
          <cell r="L194">
            <v>22</v>
          </cell>
          <cell r="M194">
            <v>22</v>
          </cell>
          <cell r="N194">
            <v>22</v>
          </cell>
          <cell r="O194">
            <v>22</v>
          </cell>
          <cell r="P194">
            <v>22</v>
          </cell>
          <cell r="Q194">
            <v>23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</row>
        <row r="195">
          <cell r="G195">
            <v>7</v>
          </cell>
          <cell r="H195">
            <v>6</v>
          </cell>
          <cell r="I195">
            <v>6</v>
          </cell>
          <cell r="J195">
            <v>6</v>
          </cell>
          <cell r="K195">
            <v>5</v>
          </cell>
          <cell r="L195">
            <v>6</v>
          </cell>
          <cell r="M195">
            <v>6</v>
          </cell>
          <cell r="N195">
            <v>6</v>
          </cell>
          <cell r="O195">
            <v>6</v>
          </cell>
          <cell r="P195">
            <v>6</v>
          </cell>
          <cell r="Q195">
            <v>6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</row>
        <row r="196">
          <cell r="G196">
            <v>3</v>
          </cell>
          <cell r="H196">
            <v>2</v>
          </cell>
          <cell r="I196">
            <v>2</v>
          </cell>
          <cell r="J196">
            <v>2</v>
          </cell>
          <cell r="K196">
            <v>2</v>
          </cell>
          <cell r="L196">
            <v>2</v>
          </cell>
          <cell r="M196">
            <v>2</v>
          </cell>
          <cell r="N196">
            <v>2</v>
          </cell>
          <cell r="O196">
            <v>2</v>
          </cell>
          <cell r="P196">
            <v>2</v>
          </cell>
          <cell r="Q196">
            <v>2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</row>
        <row r="197">
          <cell r="G197">
            <v>40</v>
          </cell>
          <cell r="H197">
            <v>35</v>
          </cell>
          <cell r="I197">
            <v>34</v>
          </cell>
          <cell r="J197">
            <v>36</v>
          </cell>
          <cell r="K197">
            <v>32</v>
          </cell>
          <cell r="L197">
            <v>36</v>
          </cell>
          <cell r="M197">
            <v>35</v>
          </cell>
          <cell r="N197">
            <v>35</v>
          </cell>
          <cell r="O197">
            <v>36</v>
          </cell>
          <cell r="P197">
            <v>37</v>
          </cell>
          <cell r="Q197">
            <v>39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</row>
        <row r="198">
          <cell r="G198">
            <v>10</v>
          </cell>
          <cell r="H198">
            <v>9</v>
          </cell>
          <cell r="I198">
            <v>9</v>
          </cell>
          <cell r="J198">
            <v>9</v>
          </cell>
          <cell r="K198">
            <v>8</v>
          </cell>
          <cell r="L198">
            <v>9</v>
          </cell>
          <cell r="M198">
            <v>9</v>
          </cell>
          <cell r="N198">
            <v>9</v>
          </cell>
          <cell r="O198">
            <v>9</v>
          </cell>
          <cell r="P198">
            <v>10</v>
          </cell>
          <cell r="Q198">
            <v>10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</row>
        <row r="199">
          <cell r="G199">
            <v>4</v>
          </cell>
          <cell r="H199">
            <v>4</v>
          </cell>
          <cell r="I199">
            <v>3</v>
          </cell>
          <cell r="J199">
            <v>4</v>
          </cell>
          <cell r="K199">
            <v>3</v>
          </cell>
          <cell r="L199">
            <v>4</v>
          </cell>
          <cell r="M199">
            <v>4</v>
          </cell>
          <cell r="N199">
            <v>4</v>
          </cell>
          <cell r="O199">
            <v>4</v>
          </cell>
          <cell r="P199">
            <v>4</v>
          </cell>
          <cell r="Q199">
            <v>4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</row>
        <row r="201">
          <cell r="G201">
            <v>462</v>
          </cell>
          <cell r="H201">
            <v>361</v>
          </cell>
          <cell r="I201">
            <v>364</v>
          </cell>
          <cell r="J201">
            <v>122</v>
          </cell>
          <cell r="K201">
            <v>110</v>
          </cell>
          <cell r="L201">
            <v>110</v>
          </cell>
          <cell r="M201">
            <v>108</v>
          </cell>
          <cell r="N201">
            <v>106</v>
          </cell>
          <cell r="O201">
            <v>104</v>
          </cell>
          <cell r="P201">
            <v>102</v>
          </cell>
          <cell r="Q201">
            <v>99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</row>
        <row r="204">
          <cell r="G204">
            <v>19101</v>
          </cell>
          <cell r="H204">
            <v>21335</v>
          </cell>
          <cell r="I204">
            <v>29999</v>
          </cell>
          <cell r="J204">
            <v>58501</v>
          </cell>
          <cell r="K204">
            <v>72489</v>
          </cell>
          <cell r="L204">
            <v>79611</v>
          </cell>
          <cell r="M204">
            <v>111354</v>
          </cell>
          <cell r="N204">
            <v>127194</v>
          </cell>
          <cell r="O204">
            <v>138128</v>
          </cell>
          <cell r="P204">
            <v>146798</v>
          </cell>
          <cell r="Q204">
            <v>163113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</row>
        <row r="205"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</row>
        <row r="206">
          <cell r="G206">
            <v>1</v>
          </cell>
          <cell r="H206">
            <v>1</v>
          </cell>
          <cell r="I206">
            <v>14</v>
          </cell>
          <cell r="J206">
            <v>2</v>
          </cell>
          <cell r="K206">
            <v>12</v>
          </cell>
          <cell r="L206">
            <v>27</v>
          </cell>
          <cell r="M206">
            <v>40</v>
          </cell>
          <cell r="N206">
            <v>61</v>
          </cell>
          <cell r="O206">
            <v>86</v>
          </cell>
          <cell r="P206">
            <v>129</v>
          </cell>
          <cell r="Q206">
            <v>187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</row>
        <row r="207"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</row>
        <row r="208"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</row>
        <row r="209"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</row>
        <row r="210"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</row>
        <row r="211"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</row>
        <row r="212"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</row>
        <row r="213"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</row>
        <row r="214">
          <cell r="G214">
            <v>11140</v>
          </cell>
          <cell r="H214">
            <v>11140</v>
          </cell>
          <cell r="I214">
            <v>11140</v>
          </cell>
          <cell r="J214">
            <v>11140</v>
          </cell>
          <cell r="K214">
            <v>11140</v>
          </cell>
          <cell r="L214">
            <v>11140</v>
          </cell>
          <cell r="M214">
            <v>11140</v>
          </cell>
          <cell r="N214">
            <v>11140</v>
          </cell>
          <cell r="O214">
            <v>11140</v>
          </cell>
          <cell r="P214">
            <v>11140</v>
          </cell>
          <cell r="Q214">
            <v>11140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</row>
        <row r="215">
          <cell r="G215">
            <v>8064</v>
          </cell>
          <cell r="H215">
            <v>8064</v>
          </cell>
          <cell r="I215">
            <v>8064</v>
          </cell>
          <cell r="J215">
            <v>8064</v>
          </cell>
          <cell r="K215">
            <v>8064</v>
          </cell>
          <cell r="L215">
            <v>8064</v>
          </cell>
          <cell r="M215">
            <v>8064</v>
          </cell>
          <cell r="N215">
            <v>8064</v>
          </cell>
          <cell r="O215">
            <v>8064</v>
          </cell>
          <cell r="P215">
            <v>8064</v>
          </cell>
          <cell r="Q215">
            <v>8064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</row>
        <row r="216">
          <cell r="G216">
            <v>16383</v>
          </cell>
          <cell r="H216">
            <v>16383</v>
          </cell>
          <cell r="I216">
            <v>16383</v>
          </cell>
          <cell r="J216">
            <v>16383</v>
          </cell>
          <cell r="K216">
            <v>16383</v>
          </cell>
          <cell r="L216">
            <v>16383</v>
          </cell>
          <cell r="M216">
            <v>16383</v>
          </cell>
          <cell r="N216">
            <v>16383</v>
          </cell>
          <cell r="O216">
            <v>16383</v>
          </cell>
          <cell r="P216">
            <v>16383</v>
          </cell>
          <cell r="Q216">
            <v>16383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</row>
        <row r="218">
          <cell r="G218">
            <v>3221</v>
          </cell>
          <cell r="H218">
            <v>3221</v>
          </cell>
          <cell r="I218">
            <v>3221</v>
          </cell>
          <cell r="J218">
            <v>3221</v>
          </cell>
          <cell r="K218">
            <v>3221</v>
          </cell>
          <cell r="L218">
            <v>3221</v>
          </cell>
          <cell r="M218">
            <v>3221</v>
          </cell>
          <cell r="N218">
            <v>3221</v>
          </cell>
          <cell r="O218">
            <v>3221</v>
          </cell>
          <cell r="P218">
            <v>3221</v>
          </cell>
          <cell r="Q218">
            <v>3221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</row>
        <row r="219">
          <cell r="G219">
            <v>2332</v>
          </cell>
          <cell r="H219">
            <v>2332</v>
          </cell>
          <cell r="I219">
            <v>2332</v>
          </cell>
          <cell r="J219">
            <v>2332</v>
          </cell>
          <cell r="K219">
            <v>2332</v>
          </cell>
          <cell r="L219">
            <v>2332</v>
          </cell>
          <cell r="M219">
            <v>2332</v>
          </cell>
          <cell r="N219">
            <v>2332</v>
          </cell>
          <cell r="O219">
            <v>2332</v>
          </cell>
          <cell r="P219">
            <v>2332</v>
          </cell>
          <cell r="Q219">
            <v>2332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</row>
        <row r="220">
          <cell r="G220">
            <v>4736</v>
          </cell>
          <cell r="H220">
            <v>4736</v>
          </cell>
          <cell r="I220">
            <v>4736</v>
          </cell>
          <cell r="J220">
            <v>4736</v>
          </cell>
          <cell r="K220">
            <v>4736</v>
          </cell>
          <cell r="L220">
            <v>4736</v>
          </cell>
          <cell r="M220">
            <v>4736</v>
          </cell>
          <cell r="N220">
            <v>4736</v>
          </cell>
          <cell r="O220">
            <v>4736</v>
          </cell>
          <cell r="P220">
            <v>4736</v>
          </cell>
          <cell r="Q220">
            <v>4736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</row>
        <row r="221"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</row>
        <row r="222">
          <cell r="G222">
            <v>1212</v>
          </cell>
          <cell r="H222">
            <v>1212</v>
          </cell>
          <cell r="I222">
            <v>1212</v>
          </cell>
          <cell r="J222">
            <v>1212</v>
          </cell>
          <cell r="K222">
            <v>1212</v>
          </cell>
          <cell r="L222">
            <v>1212</v>
          </cell>
          <cell r="M222">
            <v>1212</v>
          </cell>
          <cell r="N222">
            <v>1212</v>
          </cell>
          <cell r="O222">
            <v>1212</v>
          </cell>
          <cell r="P222">
            <v>1212</v>
          </cell>
          <cell r="Q222">
            <v>1212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</row>
        <row r="223">
          <cell r="G223">
            <v>877</v>
          </cell>
          <cell r="H223">
            <v>877</v>
          </cell>
          <cell r="I223">
            <v>877</v>
          </cell>
          <cell r="J223">
            <v>877</v>
          </cell>
          <cell r="K223">
            <v>877</v>
          </cell>
          <cell r="L223">
            <v>877</v>
          </cell>
          <cell r="M223">
            <v>877</v>
          </cell>
          <cell r="N223">
            <v>877</v>
          </cell>
          <cell r="O223">
            <v>877</v>
          </cell>
          <cell r="P223">
            <v>877</v>
          </cell>
          <cell r="Q223">
            <v>877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</row>
        <row r="224">
          <cell r="G224">
            <v>1782</v>
          </cell>
          <cell r="H224">
            <v>1782</v>
          </cell>
          <cell r="I224">
            <v>1782</v>
          </cell>
          <cell r="J224">
            <v>1782</v>
          </cell>
          <cell r="K224">
            <v>1782</v>
          </cell>
          <cell r="L224">
            <v>1782</v>
          </cell>
          <cell r="M224">
            <v>1782</v>
          </cell>
          <cell r="N224">
            <v>1782</v>
          </cell>
          <cell r="O224">
            <v>1782</v>
          </cell>
          <cell r="P224">
            <v>1782</v>
          </cell>
          <cell r="Q224">
            <v>1782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</row>
        <row r="225"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</row>
        <row r="226">
          <cell r="G226">
            <v>342</v>
          </cell>
          <cell r="H226">
            <v>342</v>
          </cell>
          <cell r="I226">
            <v>342</v>
          </cell>
          <cell r="J226">
            <v>342</v>
          </cell>
          <cell r="K226">
            <v>342</v>
          </cell>
          <cell r="L226">
            <v>342</v>
          </cell>
          <cell r="M226">
            <v>342</v>
          </cell>
          <cell r="N226">
            <v>342</v>
          </cell>
          <cell r="O226">
            <v>342</v>
          </cell>
          <cell r="P226">
            <v>342</v>
          </cell>
          <cell r="Q226">
            <v>342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</row>
        <row r="227">
          <cell r="G227">
            <v>94</v>
          </cell>
          <cell r="H227">
            <v>94</v>
          </cell>
          <cell r="I227">
            <v>94</v>
          </cell>
          <cell r="J227">
            <v>94</v>
          </cell>
          <cell r="K227">
            <v>94</v>
          </cell>
          <cell r="L227">
            <v>94</v>
          </cell>
          <cell r="M227">
            <v>94</v>
          </cell>
          <cell r="N227">
            <v>94</v>
          </cell>
          <cell r="O227">
            <v>94</v>
          </cell>
          <cell r="P227">
            <v>94</v>
          </cell>
          <cell r="Q227">
            <v>94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</row>
        <row r="228"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</row>
        <row r="229"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</row>
        <row r="230">
          <cell r="G230">
            <v>548</v>
          </cell>
          <cell r="H230">
            <v>283</v>
          </cell>
          <cell r="I230">
            <v>137</v>
          </cell>
          <cell r="J230">
            <v>254</v>
          </cell>
          <cell r="K230">
            <v>0</v>
          </cell>
          <cell r="L230">
            <v>274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</row>
        <row r="231">
          <cell r="G231">
            <v>73</v>
          </cell>
          <cell r="H231">
            <v>411</v>
          </cell>
          <cell r="I231">
            <v>557</v>
          </cell>
          <cell r="J231">
            <v>709</v>
          </cell>
          <cell r="K231">
            <v>1036</v>
          </cell>
          <cell r="L231">
            <v>1041</v>
          </cell>
          <cell r="M231">
            <v>1514</v>
          </cell>
          <cell r="N231">
            <v>1656</v>
          </cell>
          <cell r="O231">
            <v>2134</v>
          </cell>
          <cell r="P231">
            <v>2134</v>
          </cell>
          <cell r="Q231">
            <v>2134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</row>
        <row r="232"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</row>
        <row r="233">
          <cell r="G233">
            <v>92</v>
          </cell>
          <cell r="H233">
            <v>92</v>
          </cell>
          <cell r="I233">
            <v>92</v>
          </cell>
          <cell r="J233">
            <v>128</v>
          </cell>
          <cell r="K233">
            <v>137</v>
          </cell>
          <cell r="L233">
            <v>183</v>
          </cell>
          <cell r="M233">
            <v>219</v>
          </cell>
          <cell r="N233">
            <v>219</v>
          </cell>
          <cell r="O233">
            <v>310</v>
          </cell>
          <cell r="P233">
            <v>310</v>
          </cell>
          <cell r="Q233">
            <v>310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</row>
        <row r="234"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</row>
        <row r="236">
          <cell r="G236">
            <v>162</v>
          </cell>
          <cell r="H236">
            <v>180</v>
          </cell>
          <cell r="I236">
            <v>209</v>
          </cell>
          <cell r="J236">
            <v>287</v>
          </cell>
          <cell r="K236">
            <v>335</v>
          </cell>
          <cell r="L236">
            <v>414</v>
          </cell>
          <cell r="M236">
            <v>497</v>
          </cell>
          <cell r="N236">
            <v>606</v>
          </cell>
          <cell r="O236">
            <v>737</v>
          </cell>
          <cell r="P236">
            <v>737</v>
          </cell>
          <cell r="Q236">
            <v>737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</row>
        <row r="239">
          <cell r="G239">
            <v>530</v>
          </cell>
          <cell r="H239">
            <v>636</v>
          </cell>
          <cell r="I239">
            <v>795</v>
          </cell>
          <cell r="J239">
            <v>1060</v>
          </cell>
          <cell r="K239">
            <v>1272</v>
          </cell>
          <cell r="L239">
            <v>1537</v>
          </cell>
          <cell r="M239">
            <v>1908</v>
          </cell>
          <cell r="N239">
            <v>2332</v>
          </cell>
          <cell r="O239">
            <v>2809</v>
          </cell>
          <cell r="P239">
            <v>2809</v>
          </cell>
          <cell r="Q239">
            <v>2809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</row>
        <row r="240"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</row>
        <row r="241">
          <cell r="G241">
            <v>2534</v>
          </cell>
          <cell r="H241">
            <v>2908</v>
          </cell>
          <cell r="I241">
            <v>3422</v>
          </cell>
          <cell r="J241">
            <v>4670</v>
          </cell>
          <cell r="K241">
            <v>5574</v>
          </cell>
          <cell r="L241">
            <v>6525</v>
          </cell>
          <cell r="M241">
            <v>7710</v>
          </cell>
          <cell r="N241">
            <v>9434</v>
          </cell>
          <cell r="O241">
            <v>11320</v>
          </cell>
          <cell r="P241">
            <v>11320</v>
          </cell>
          <cell r="Q241">
            <v>11320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</row>
        <row r="243"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</row>
        <row r="244"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</row>
        <row r="245">
          <cell r="G245">
            <v>826</v>
          </cell>
          <cell r="H245">
            <v>996</v>
          </cell>
          <cell r="I245">
            <v>1277</v>
          </cell>
          <cell r="J245">
            <v>1824</v>
          </cell>
          <cell r="K245">
            <v>2260</v>
          </cell>
          <cell r="L245">
            <v>2682</v>
          </cell>
          <cell r="M245">
            <v>3266</v>
          </cell>
          <cell r="N245">
            <v>3936</v>
          </cell>
          <cell r="O245">
            <v>4722</v>
          </cell>
          <cell r="P245">
            <v>4722</v>
          </cell>
          <cell r="Q245">
            <v>4722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</row>
        <row r="246">
          <cell r="G246">
            <v>232</v>
          </cell>
          <cell r="H246">
            <v>291</v>
          </cell>
          <cell r="I246">
            <v>376</v>
          </cell>
          <cell r="J246">
            <v>562</v>
          </cell>
          <cell r="K246">
            <v>685</v>
          </cell>
          <cell r="L246">
            <v>827</v>
          </cell>
          <cell r="M246">
            <v>1002</v>
          </cell>
          <cell r="N246">
            <v>1208</v>
          </cell>
          <cell r="O246">
            <v>1458</v>
          </cell>
          <cell r="P246">
            <v>1458</v>
          </cell>
          <cell r="Q246">
            <v>1458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</row>
        <row r="247">
          <cell r="G247">
            <v>106</v>
          </cell>
          <cell r="H247">
            <v>132</v>
          </cell>
          <cell r="I247">
            <v>171</v>
          </cell>
          <cell r="J247">
            <v>256</v>
          </cell>
          <cell r="K247">
            <v>312</v>
          </cell>
          <cell r="L247">
            <v>376</v>
          </cell>
          <cell r="M247">
            <v>456</v>
          </cell>
          <cell r="N247">
            <v>550</v>
          </cell>
          <cell r="O247">
            <v>664</v>
          </cell>
          <cell r="P247">
            <v>664</v>
          </cell>
          <cell r="Q247">
            <v>664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</row>
        <row r="248">
          <cell r="G248">
            <v>26</v>
          </cell>
          <cell r="H248">
            <v>33</v>
          </cell>
          <cell r="I248">
            <v>42</v>
          </cell>
          <cell r="J248">
            <v>63</v>
          </cell>
          <cell r="K248">
            <v>76</v>
          </cell>
          <cell r="L248">
            <v>92</v>
          </cell>
          <cell r="M248">
            <v>111</v>
          </cell>
          <cell r="N248">
            <v>134</v>
          </cell>
          <cell r="O248">
            <v>162</v>
          </cell>
          <cell r="P248">
            <v>162</v>
          </cell>
          <cell r="Q248">
            <v>162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</row>
        <row r="249"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</row>
        <row r="250">
          <cell r="G250">
            <v>12</v>
          </cell>
          <cell r="H250">
            <v>12</v>
          </cell>
          <cell r="I250">
            <v>16</v>
          </cell>
          <cell r="J250">
            <v>24</v>
          </cell>
          <cell r="K250">
            <v>28</v>
          </cell>
          <cell r="L250">
            <v>36</v>
          </cell>
          <cell r="M250">
            <v>40</v>
          </cell>
          <cell r="N250">
            <v>48</v>
          </cell>
          <cell r="O250">
            <v>60</v>
          </cell>
          <cell r="P250">
            <v>60</v>
          </cell>
          <cell r="Q250">
            <v>60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</row>
        <row r="251">
          <cell r="G251">
            <v>12</v>
          </cell>
          <cell r="H251">
            <v>12</v>
          </cell>
          <cell r="I251">
            <v>16</v>
          </cell>
          <cell r="J251">
            <v>24</v>
          </cell>
          <cell r="K251">
            <v>28</v>
          </cell>
          <cell r="L251">
            <v>36</v>
          </cell>
          <cell r="M251">
            <v>40</v>
          </cell>
          <cell r="N251">
            <v>48</v>
          </cell>
          <cell r="O251">
            <v>60</v>
          </cell>
          <cell r="P251">
            <v>60</v>
          </cell>
          <cell r="Q251">
            <v>60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</row>
        <row r="252">
          <cell r="G252">
            <v>6</v>
          </cell>
          <cell r="H252">
            <v>6</v>
          </cell>
          <cell r="I252">
            <v>8</v>
          </cell>
          <cell r="J252">
            <v>12</v>
          </cell>
          <cell r="K252">
            <v>14</v>
          </cell>
          <cell r="L252">
            <v>18</v>
          </cell>
          <cell r="M252">
            <v>20</v>
          </cell>
          <cell r="N252">
            <v>24</v>
          </cell>
          <cell r="O252">
            <v>30</v>
          </cell>
          <cell r="P252">
            <v>30</v>
          </cell>
          <cell r="Q252">
            <v>30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</row>
        <row r="253"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</row>
        <row r="254"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</row>
        <row r="256">
          <cell r="G256">
            <v>1401</v>
          </cell>
          <cell r="H256">
            <v>1452</v>
          </cell>
          <cell r="I256">
            <v>1555</v>
          </cell>
          <cell r="J256">
            <v>1784</v>
          </cell>
          <cell r="K256">
            <v>2064</v>
          </cell>
          <cell r="L256">
            <v>2191</v>
          </cell>
          <cell r="M256">
            <v>2955</v>
          </cell>
          <cell r="N256">
            <v>3082</v>
          </cell>
          <cell r="O256">
            <v>3592</v>
          </cell>
          <cell r="P256">
            <v>3592</v>
          </cell>
          <cell r="Q256">
            <v>3592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</row>
        <row r="257"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</row>
        <row r="258">
          <cell r="G258">
            <v>479</v>
          </cell>
          <cell r="H258">
            <v>479</v>
          </cell>
          <cell r="I258">
            <v>479</v>
          </cell>
          <cell r="J258">
            <v>479</v>
          </cell>
          <cell r="K258">
            <v>479</v>
          </cell>
          <cell r="L258">
            <v>479</v>
          </cell>
          <cell r="M258">
            <v>479</v>
          </cell>
          <cell r="N258">
            <v>479</v>
          </cell>
          <cell r="O258">
            <v>479</v>
          </cell>
          <cell r="P258">
            <v>479</v>
          </cell>
          <cell r="Q258">
            <v>479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</row>
        <row r="259">
          <cell r="G259">
            <v>55</v>
          </cell>
          <cell r="H259">
            <v>55</v>
          </cell>
          <cell r="I259">
            <v>55</v>
          </cell>
          <cell r="J259">
            <v>55</v>
          </cell>
          <cell r="K259">
            <v>55</v>
          </cell>
          <cell r="L259">
            <v>55</v>
          </cell>
          <cell r="M259">
            <v>55</v>
          </cell>
          <cell r="N259">
            <v>55</v>
          </cell>
          <cell r="O259">
            <v>55</v>
          </cell>
          <cell r="P259">
            <v>55</v>
          </cell>
          <cell r="Q259">
            <v>55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</row>
        <row r="260">
          <cell r="G260">
            <v>57</v>
          </cell>
          <cell r="H260">
            <v>57</v>
          </cell>
          <cell r="I260">
            <v>57</v>
          </cell>
          <cell r="J260">
            <v>57</v>
          </cell>
          <cell r="K260">
            <v>57</v>
          </cell>
          <cell r="L260">
            <v>57</v>
          </cell>
          <cell r="M260">
            <v>57</v>
          </cell>
          <cell r="N260">
            <v>57</v>
          </cell>
          <cell r="O260">
            <v>57</v>
          </cell>
          <cell r="P260">
            <v>57</v>
          </cell>
          <cell r="Q260">
            <v>57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</row>
        <row r="261">
          <cell r="G261">
            <v>53</v>
          </cell>
          <cell r="H261">
            <v>53</v>
          </cell>
          <cell r="I261">
            <v>53</v>
          </cell>
          <cell r="J261">
            <v>53</v>
          </cell>
          <cell r="K261">
            <v>53</v>
          </cell>
          <cell r="L261">
            <v>53</v>
          </cell>
          <cell r="M261">
            <v>53</v>
          </cell>
          <cell r="N261">
            <v>53</v>
          </cell>
          <cell r="O261">
            <v>53</v>
          </cell>
          <cell r="P261">
            <v>53</v>
          </cell>
          <cell r="Q261">
            <v>53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</row>
        <row r="262"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</row>
        <row r="263">
          <cell r="G263">
            <v>912</v>
          </cell>
          <cell r="H263">
            <v>912</v>
          </cell>
          <cell r="I263">
            <v>912</v>
          </cell>
          <cell r="J263">
            <v>912</v>
          </cell>
          <cell r="K263">
            <v>912</v>
          </cell>
          <cell r="L263">
            <v>912</v>
          </cell>
          <cell r="M263">
            <v>912</v>
          </cell>
          <cell r="N263">
            <v>912</v>
          </cell>
          <cell r="O263">
            <v>912</v>
          </cell>
          <cell r="P263">
            <v>912</v>
          </cell>
          <cell r="Q263">
            <v>912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</row>
        <row r="264">
          <cell r="G264">
            <v>170</v>
          </cell>
          <cell r="H264">
            <v>170</v>
          </cell>
          <cell r="I264">
            <v>170</v>
          </cell>
          <cell r="J264">
            <v>170</v>
          </cell>
          <cell r="K264">
            <v>170</v>
          </cell>
          <cell r="L264">
            <v>170</v>
          </cell>
          <cell r="M264">
            <v>170</v>
          </cell>
          <cell r="N264">
            <v>170</v>
          </cell>
          <cell r="O264">
            <v>170</v>
          </cell>
          <cell r="P264">
            <v>170</v>
          </cell>
          <cell r="Q264">
            <v>170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</row>
        <row r="265">
          <cell r="G265">
            <v>10</v>
          </cell>
          <cell r="H265">
            <v>10</v>
          </cell>
          <cell r="I265">
            <v>10</v>
          </cell>
          <cell r="J265">
            <v>10</v>
          </cell>
          <cell r="K265">
            <v>10</v>
          </cell>
          <cell r="L265">
            <v>10</v>
          </cell>
          <cell r="M265">
            <v>10</v>
          </cell>
          <cell r="N265">
            <v>10</v>
          </cell>
          <cell r="O265">
            <v>10</v>
          </cell>
          <cell r="P265">
            <v>10</v>
          </cell>
          <cell r="Q265">
            <v>10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</row>
        <row r="266"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</row>
        <row r="267">
          <cell r="G267">
            <v>232</v>
          </cell>
          <cell r="H267">
            <v>291</v>
          </cell>
          <cell r="I267">
            <v>376</v>
          </cell>
          <cell r="J267">
            <v>562</v>
          </cell>
          <cell r="K267">
            <v>685</v>
          </cell>
          <cell r="L267">
            <v>685</v>
          </cell>
          <cell r="M267">
            <v>685</v>
          </cell>
          <cell r="N267">
            <v>685</v>
          </cell>
          <cell r="O267">
            <v>685</v>
          </cell>
          <cell r="P267">
            <v>685</v>
          </cell>
          <cell r="Q267">
            <v>685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</row>
        <row r="268">
          <cell r="G268">
            <v>106</v>
          </cell>
          <cell r="H268">
            <v>132</v>
          </cell>
          <cell r="I268">
            <v>171</v>
          </cell>
          <cell r="J268">
            <v>256</v>
          </cell>
          <cell r="K268">
            <v>312</v>
          </cell>
          <cell r="L268">
            <v>312</v>
          </cell>
          <cell r="M268">
            <v>312</v>
          </cell>
          <cell r="N268">
            <v>312</v>
          </cell>
          <cell r="O268">
            <v>312</v>
          </cell>
          <cell r="P268">
            <v>312</v>
          </cell>
          <cell r="Q268">
            <v>312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</row>
        <row r="269">
          <cell r="G269">
            <v>26</v>
          </cell>
          <cell r="H269">
            <v>33</v>
          </cell>
          <cell r="I269">
            <v>42</v>
          </cell>
          <cell r="J269">
            <v>63</v>
          </cell>
          <cell r="K269">
            <v>76</v>
          </cell>
          <cell r="L269">
            <v>76</v>
          </cell>
          <cell r="M269">
            <v>76</v>
          </cell>
          <cell r="N269">
            <v>76</v>
          </cell>
          <cell r="O269">
            <v>76</v>
          </cell>
          <cell r="P269">
            <v>76</v>
          </cell>
          <cell r="Q269">
            <v>76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</row>
        <row r="270"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</row>
        <row r="271">
          <cell r="G271">
            <v>1401</v>
          </cell>
          <cell r="H271">
            <v>1452</v>
          </cell>
          <cell r="I271">
            <v>1555</v>
          </cell>
          <cell r="J271">
            <v>1784</v>
          </cell>
          <cell r="K271">
            <v>2064</v>
          </cell>
          <cell r="L271">
            <v>2191</v>
          </cell>
          <cell r="M271">
            <v>2955</v>
          </cell>
          <cell r="N271">
            <v>3082</v>
          </cell>
          <cell r="O271">
            <v>3592</v>
          </cell>
          <cell r="P271">
            <v>3592</v>
          </cell>
          <cell r="Q271">
            <v>3592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</row>
        <row r="272"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</row>
        <row r="273">
          <cell r="G273">
            <v>20</v>
          </cell>
          <cell r="H273">
            <v>20</v>
          </cell>
          <cell r="I273">
            <v>20</v>
          </cell>
          <cell r="J273">
            <v>21</v>
          </cell>
          <cell r="K273">
            <v>22</v>
          </cell>
          <cell r="L273">
            <v>23</v>
          </cell>
          <cell r="M273">
            <v>24</v>
          </cell>
          <cell r="N273">
            <v>25</v>
          </cell>
          <cell r="O273">
            <v>26</v>
          </cell>
          <cell r="P273">
            <v>26</v>
          </cell>
          <cell r="Q273">
            <v>26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</row>
        <row r="274">
          <cell r="G274">
            <v>20</v>
          </cell>
          <cell r="H274">
            <v>20</v>
          </cell>
          <cell r="I274">
            <v>20</v>
          </cell>
          <cell r="J274">
            <v>21</v>
          </cell>
          <cell r="K274">
            <v>22</v>
          </cell>
          <cell r="L274">
            <v>23</v>
          </cell>
          <cell r="M274">
            <v>24</v>
          </cell>
          <cell r="N274">
            <v>25</v>
          </cell>
          <cell r="O274">
            <v>26</v>
          </cell>
          <cell r="P274">
            <v>26</v>
          </cell>
          <cell r="Q274">
            <v>26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</row>
        <row r="275">
          <cell r="G275">
            <v>1</v>
          </cell>
          <cell r="H275">
            <v>1</v>
          </cell>
          <cell r="I275">
            <v>1</v>
          </cell>
          <cell r="J275">
            <v>1</v>
          </cell>
          <cell r="K275">
            <v>1</v>
          </cell>
          <cell r="L275">
            <v>1</v>
          </cell>
          <cell r="M275">
            <v>1</v>
          </cell>
          <cell r="N275">
            <v>1</v>
          </cell>
          <cell r="O275">
            <v>2</v>
          </cell>
          <cell r="P275">
            <v>2</v>
          </cell>
          <cell r="Q275">
            <v>2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</row>
        <row r="276">
          <cell r="G276">
            <v>1</v>
          </cell>
          <cell r="H276">
            <v>1</v>
          </cell>
          <cell r="I276">
            <v>1</v>
          </cell>
          <cell r="J276">
            <v>1</v>
          </cell>
          <cell r="K276">
            <v>1</v>
          </cell>
          <cell r="L276">
            <v>1</v>
          </cell>
          <cell r="M276">
            <v>1</v>
          </cell>
          <cell r="N276">
            <v>1</v>
          </cell>
          <cell r="O276">
            <v>2</v>
          </cell>
          <cell r="P276">
            <v>2</v>
          </cell>
          <cell r="Q276">
            <v>2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</row>
        <row r="277">
          <cell r="G277">
            <v>1</v>
          </cell>
          <cell r="H277">
            <v>1</v>
          </cell>
          <cell r="I277">
            <v>1</v>
          </cell>
          <cell r="J277">
            <v>1</v>
          </cell>
          <cell r="K277">
            <v>1</v>
          </cell>
          <cell r="L277">
            <v>1</v>
          </cell>
          <cell r="M277">
            <v>1</v>
          </cell>
          <cell r="N277">
            <v>1</v>
          </cell>
          <cell r="O277">
            <v>2</v>
          </cell>
          <cell r="P277">
            <v>2</v>
          </cell>
          <cell r="Q277">
            <v>2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</row>
        <row r="278">
          <cell r="G278">
            <v>1</v>
          </cell>
          <cell r="H278">
            <v>1</v>
          </cell>
          <cell r="I278">
            <v>1</v>
          </cell>
          <cell r="J278">
            <v>1</v>
          </cell>
          <cell r="K278">
            <v>1</v>
          </cell>
          <cell r="L278">
            <v>1</v>
          </cell>
          <cell r="M278">
            <v>1</v>
          </cell>
          <cell r="N278">
            <v>1</v>
          </cell>
          <cell r="O278">
            <v>2</v>
          </cell>
          <cell r="P278">
            <v>2</v>
          </cell>
          <cell r="Q278">
            <v>2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</row>
        <row r="279">
          <cell r="G279">
            <v>1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</row>
        <row r="280">
          <cell r="G280">
            <v>1</v>
          </cell>
          <cell r="H280">
            <v>1</v>
          </cell>
          <cell r="I280">
            <v>1</v>
          </cell>
          <cell r="J280">
            <v>1</v>
          </cell>
          <cell r="K280">
            <v>1</v>
          </cell>
          <cell r="L280">
            <v>1</v>
          </cell>
          <cell r="M280">
            <v>1</v>
          </cell>
          <cell r="N280">
            <v>1</v>
          </cell>
          <cell r="O280">
            <v>1</v>
          </cell>
          <cell r="P280">
            <v>1</v>
          </cell>
          <cell r="Q280">
            <v>1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</row>
        <row r="281">
          <cell r="G281">
            <v>1</v>
          </cell>
          <cell r="H281">
            <v>1</v>
          </cell>
          <cell r="I281">
            <v>1</v>
          </cell>
          <cell r="J281">
            <v>1</v>
          </cell>
          <cell r="K281">
            <v>1</v>
          </cell>
          <cell r="L281">
            <v>1</v>
          </cell>
          <cell r="M281">
            <v>1</v>
          </cell>
          <cell r="N281">
            <v>1</v>
          </cell>
          <cell r="O281">
            <v>1</v>
          </cell>
          <cell r="P281">
            <v>1</v>
          </cell>
          <cell r="Q281">
            <v>1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</row>
        <row r="282">
          <cell r="G282">
            <v>1</v>
          </cell>
          <cell r="H282">
            <v>1</v>
          </cell>
          <cell r="I282">
            <v>1</v>
          </cell>
          <cell r="J282">
            <v>1</v>
          </cell>
          <cell r="K282">
            <v>1</v>
          </cell>
          <cell r="L282">
            <v>1</v>
          </cell>
          <cell r="M282">
            <v>1</v>
          </cell>
          <cell r="N282">
            <v>1</v>
          </cell>
          <cell r="O282">
            <v>1</v>
          </cell>
          <cell r="P282">
            <v>1</v>
          </cell>
          <cell r="Q282">
            <v>1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</row>
        <row r="283"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</row>
        <row r="284">
          <cell r="G284">
            <v>20</v>
          </cell>
          <cell r="H284">
            <v>20</v>
          </cell>
          <cell r="I284">
            <v>20</v>
          </cell>
          <cell r="J284">
            <v>21</v>
          </cell>
          <cell r="K284">
            <v>22</v>
          </cell>
          <cell r="L284">
            <v>23</v>
          </cell>
          <cell r="M284">
            <v>24</v>
          </cell>
          <cell r="N284">
            <v>25</v>
          </cell>
          <cell r="O284">
            <v>26</v>
          </cell>
          <cell r="P284">
            <v>26</v>
          </cell>
          <cell r="Q284">
            <v>26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</row>
        <row r="285"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</row>
        <row r="286">
          <cell r="G286">
            <v>1</v>
          </cell>
          <cell r="H286">
            <v>1</v>
          </cell>
          <cell r="I286">
            <v>1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N286">
            <v>1</v>
          </cell>
          <cell r="O286">
            <v>1</v>
          </cell>
          <cell r="P286">
            <v>1</v>
          </cell>
          <cell r="Q286">
            <v>1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</row>
        <row r="287">
          <cell r="G287">
            <v>1</v>
          </cell>
          <cell r="H287">
            <v>1</v>
          </cell>
          <cell r="I287">
            <v>1</v>
          </cell>
          <cell r="J287">
            <v>1</v>
          </cell>
          <cell r="K287">
            <v>1</v>
          </cell>
          <cell r="L287">
            <v>1</v>
          </cell>
          <cell r="M287">
            <v>1</v>
          </cell>
          <cell r="N287">
            <v>1</v>
          </cell>
          <cell r="O287">
            <v>1</v>
          </cell>
          <cell r="P287">
            <v>1</v>
          </cell>
          <cell r="Q287">
            <v>1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</row>
        <row r="289">
          <cell r="G289">
            <v>1</v>
          </cell>
          <cell r="H289">
            <v>1</v>
          </cell>
          <cell r="I289">
            <v>1</v>
          </cell>
          <cell r="J289">
            <v>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1</v>
          </cell>
          <cell r="P289">
            <v>1</v>
          </cell>
          <cell r="Q289">
            <v>1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</row>
        <row r="290">
          <cell r="G290">
            <v>1</v>
          </cell>
          <cell r="H290">
            <v>1</v>
          </cell>
          <cell r="I290">
            <v>1</v>
          </cell>
          <cell r="J290">
            <v>1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1</v>
          </cell>
          <cell r="P290">
            <v>1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</row>
        <row r="291"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</row>
        <row r="292">
          <cell r="G292">
            <v>1</v>
          </cell>
          <cell r="H292">
            <v>1</v>
          </cell>
          <cell r="I292">
            <v>1</v>
          </cell>
          <cell r="J292">
            <v>1</v>
          </cell>
          <cell r="K292">
            <v>1</v>
          </cell>
          <cell r="L292">
            <v>1</v>
          </cell>
          <cell r="M292">
            <v>1</v>
          </cell>
          <cell r="N292">
            <v>1</v>
          </cell>
          <cell r="O292">
            <v>1</v>
          </cell>
          <cell r="P292">
            <v>1</v>
          </cell>
          <cell r="Q292">
            <v>1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</row>
        <row r="294"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</row>
        <row r="295"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</row>
        <row r="296"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</row>
        <row r="297"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</row>
        <row r="298"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</row>
        <row r="299"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</row>
        <row r="300"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</row>
        <row r="301"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</row>
        <row r="302"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</row>
        <row r="303"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</row>
        <row r="304"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</row>
        <row r="305"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</row>
        <row r="306"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</row>
        <row r="307"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</row>
        <row r="308"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</row>
        <row r="309"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</row>
        <row r="310"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</row>
        <row r="311"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</row>
        <row r="312"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</row>
        <row r="313"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</row>
        <row r="314"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</row>
        <row r="315"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</row>
        <row r="316"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</row>
        <row r="317"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</row>
        <row r="319"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</row>
        <row r="320"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</row>
        <row r="321"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</row>
        <row r="322"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</row>
        <row r="323"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</row>
        <row r="324"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</row>
        <row r="325"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</row>
        <row r="326"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</row>
        <row r="327"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</row>
        <row r="328"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</row>
        <row r="329"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</row>
        <row r="330"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</row>
        <row r="331"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</row>
        <row r="332"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</row>
        <row r="333"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</row>
        <row r="334"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</row>
        <row r="335"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</row>
        <row r="336"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</row>
        <row r="337"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</row>
        <row r="338"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</row>
        <row r="339"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</row>
        <row r="340"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</row>
        <row r="341"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</row>
        <row r="342"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</row>
        <row r="343"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</row>
        <row r="344"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</row>
        <row r="346"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</row>
        <row r="347"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</row>
        <row r="348"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</row>
        <row r="349"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</row>
        <row r="350"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</row>
        <row r="351"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</row>
        <row r="352"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</row>
        <row r="353"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</row>
        <row r="355"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</row>
        <row r="356"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</row>
        <row r="357"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</row>
        <row r="358"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</row>
        <row r="359"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</row>
        <row r="360"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</row>
        <row r="361"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</row>
        <row r="362"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</row>
        <row r="363"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</row>
        <row r="364"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</row>
        <row r="365"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</row>
        <row r="366"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</row>
        <row r="367"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</row>
        <row r="368"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</row>
        <row r="369"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</row>
        <row r="370"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</row>
        <row r="371"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</row>
        <row r="372"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</row>
        <row r="373"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</row>
        <row r="374"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</row>
        <row r="375"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</row>
        <row r="376"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</row>
        <row r="377"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</row>
        <row r="378"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</row>
        <row r="379"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</row>
        <row r="381"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</row>
        <row r="382"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</row>
        <row r="383"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</row>
        <row r="384"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</row>
        <row r="385"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</row>
        <row r="386"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</row>
        <row r="387"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</row>
        <row r="388"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</row>
        <row r="389"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</row>
        <row r="390"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</row>
        <row r="391"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</row>
        <row r="392"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</row>
        <row r="393"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</row>
        <row r="394"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</row>
        <row r="395"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</row>
        <row r="396"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</row>
        <row r="397"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</row>
        <row r="398"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</row>
        <row r="399"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</row>
        <row r="400"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</row>
        <row r="401"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</row>
        <row r="402"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</row>
        <row r="403"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</row>
        <row r="404"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</row>
        <row r="405"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</row>
        <row r="406"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</row>
        <row r="407"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</row>
        <row r="408"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</row>
        <row r="409"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</row>
        <row r="410"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</row>
        <row r="411"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</row>
        <row r="412"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</row>
        <row r="413"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9"/>
  <sheetViews>
    <sheetView tabSelected="1" topLeftCell="D140" workbookViewId="0">
      <selection activeCell="D92" sqref="D92"/>
    </sheetView>
  </sheetViews>
  <sheetFormatPr defaultRowHeight="14.5" x14ac:dyDescent="0.35"/>
  <cols>
    <col min="1" max="1" width="15.26953125" customWidth="1"/>
    <col min="2" max="2" width="54.26953125" customWidth="1"/>
    <col min="3" max="3" width="34.453125" customWidth="1"/>
    <col min="4" max="4" width="28.54296875" customWidth="1"/>
    <col min="5" max="5" width="15.7265625" customWidth="1"/>
    <col min="6" max="6" width="24.7265625" customWidth="1"/>
    <col min="7" max="14" width="15.7265625" customWidth="1"/>
    <col min="17" max="23" width="27.453125" customWidth="1"/>
  </cols>
  <sheetData>
    <row r="1" spans="1:12" s="3" customFormat="1" ht="34.5" customHeight="1" x14ac:dyDescent="0.35">
      <c r="A1" s="1"/>
      <c r="B1" s="2" t="s">
        <v>0</v>
      </c>
    </row>
    <row r="3" spans="1:12" ht="15" customHeight="1" x14ac:dyDescent="0.35">
      <c r="A3" t="s">
        <v>1</v>
      </c>
      <c r="L3" s="4"/>
    </row>
    <row r="4" spans="1:12" ht="51.75" customHeight="1" thickBot="1" x14ac:dyDescent="0.4">
      <c r="B4" s="81" t="s">
        <v>2</v>
      </c>
      <c r="C4" s="81"/>
      <c r="D4" s="81"/>
      <c r="E4" s="81"/>
      <c r="F4" s="81"/>
      <c r="G4" s="81"/>
      <c r="L4" s="4"/>
    </row>
    <row r="5" spans="1:12" ht="15" thickTop="1" x14ac:dyDescent="0.35"/>
    <row r="6" spans="1:12" ht="15" thickBot="1" x14ac:dyDescent="0.4">
      <c r="B6" s="5" t="s">
        <v>3</v>
      </c>
    </row>
    <row r="7" spans="1:12" ht="15" thickBot="1" x14ac:dyDescent="0.4">
      <c r="B7" s="6" t="s">
        <v>4</v>
      </c>
      <c r="C7" s="7">
        <v>2026</v>
      </c>
    </row>
    <row r="8" spans="1:12" ht="15" thickBot="1" x14ac:dyDescent="0.4">
      <c r="B8" s="5"/>
    </row>
    <row r="9" spans="1:12" x14ac:dyDescent="0.35">
      <c r="B9" s="8" t="s">
        <v>5</v>
      </c>
      <c r="C9" s="9">
        <v>8.9999999999999993E-3</v>
      </c>
    </row>
    <row r="10" spans="1:12" x14ac:dyDescent="0.35">
      <c r="B10" s="10" t="s">
        <v>6</v>
      </c>
      <c r="C10" s="11" t="s">
        <v>7</v>
      </c>
    </row>
    <row r="11" spans="1:12" x14ac:dyDescent="0.35">
      <c r="B11" s="10" t="s">
        <v>8</v>
      </c>
      <c r="C11" s="12">
        <v>2022</v>
      </c>
    </row>
    <row r="12" spans="1:12" ht="26.25" customHeight="1" x14ac:dyDescent="0.35">
      <c r="B12" s="13" t="s">
        <v>9</v>
      </c>
      <c r="C12" s="12">
        <v>5.0269779649488366E-2</v>
      </c>
    </row>
    <row r="13" spans="1:12" ht="27.5" thickBot="1" x14ac:dyDescent="0.4">
      <c r="B13" s="21" t="s">
        <v>71</v>
      </c>
      <c r="C13" s="12">
        <v>0.100383896106468</v>
      </c>
    </row>
    <row r="14" spans="1:12" x14ac:dyDescent="0.35">
      <c r="B14" s="14" t="s">
        <v>10</v>
      </c>
      <c r="C14" s="71">
        <v>40</v>
      </c>
    </row>
    <row r="15" spans="1:12" x14ac:dyDescent="0.35">
      <c r="B15" s="15" t="s">
        <v>11</v>
      </c>
      <c r="C15" s="72">
        <v>3.7900000000000003E-2</v>
      </c>
    </row>
    <row r="16" spans="1:12" ht="15" thickBot="1" x14ac:dyDescent="0.4">
      <c r="B16" s="15" t="s">
        <v>12</v>
      </c>
      <c r="C16" s="72">
        <v>5.0610943852323925E-2</v>
      </c>
    </row>
    <row r="17" spans="2:14" x14ac:dyDescent="0.35">
      <c r="B17" s="16" t="s">
        <v>13</v>
      </c>
      <c r="C17" s="73">
        <v>0.25309999999999999</v>
      </c>
    </row>
    <row r="18" spans="2:14" x14ac:dyDescent="0.35">
      <c r="C18" s="17"/>
      <c r="D18" t="s">
        <v>14</v>
      </c>
    </row>
    <row r="19" spans="2:14" x14ac:dyDescent="0.35"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2:14" x14ac:dyDescent="0.35">
      <c r="B20" s="5" t="s">
        <v>15</v>
      </c>
      <c r="E20" s="19"/>
    </row>
    <row r="21" spans="2:14" ht="15" thickBot="1" x14ac:dyDescent="0.4">
      <c r="B21" s="20" t="s">
        <v>16</v>
      </c>
      <c r="C21" s="6" t="s">
        <v>17</v>
      </c>
      <c r="D21" s="21">
        <f t="array" aca="1" ref="D21:N21" ca="1">time.vector</f>
        <v>2017</v>
      </c>
      <c r="E21" s="21">
        <f ca="1"/>
        <v>2018</v>
      </c>
      <c r="F21" s="21">
        <f ca="1"/>
        <v>2019</v>
      </c>
      <c r="G21" s="21">
        <f ca="1"/>
        <v>2020</v>
      </c>
      <c r="H21" s="21">
        <f ca="1"/>
        <v>2021</v>
      </c>
      <c r="I21" s="21">
        <f ca="1"/>
        <v>2022</v>
      </c>
      <c r="J21" s="21">
        <f ca="1"/>
        <v>2023</v>
      </c>
      <c r="K21" s="21">
        <f ca="1"/>
        <v>2024</v>
      </c>
      <c r="L21" s="21">
        <f ca="1"/>
        <v>2025</v>
      </c>
      <c r="M21" s="21">
        <f ca="1"/>
        <v>2026</v>
      </c>
      <c r="N21" s="21">
        <f ca="1"/>
        <v>2027</v>
      </c>
    </row>
    <row r="22" spans="2:14" ht="15" thickBot="1" x14ac:dyDescent="0.4">
      <c r="B22" s="22" t="s">
        <v>18</v>
      </c>
      <c r="C22" s="23" t="s">
        <v>19</v>
      </c>
      <c r="D22" s="9">
        <v>0.22129014866617733</v>
      </c>
      <c r="E22" s="9">
        <v>0.22129014866617733</v>
      </c>
      <c r="F22" s="9">
        <v>0.22129014866617733</v>
      </c>
      <c r="G22" s="9">
        <v>0.22129014866617733</v>
      </c>
      <c r="H22" s="9">
        <v>0.22129014866617733</v>
      </c>
      <c r="I22" s="9">
        <v>0.22129014866617733</v>
      </c>
      <c r="J22" s="9">
        <v>0.22129014866617733</v>
      </c>
      <c r="K22" s="9">
        <v>0.22129014866617733</v>
      </c>
      <c r="L22" s="9">
        <v>0.22129014866617733</v>
      </c>
      <c r="M22" s="9">
        <v>0.22129014866617733</v>
      </c>
      <c r="N22" s="9">
        <v>0.22129014866617733</v>
      </c>
    </row>
    <row r="23" spans="2:14" x14ac:dyDescent="0.35">
      <c r="C23" s="24"/>
      <c r="D23" s="24"/>
    </row>
    <row r="24" spans="2:14" x14ac:dyDescent="0.35">
      <c r="C24" s="24"/>
    </row>
    <row r="25" spans="2:14" x14ac:dyDescent="0.35">
      <c r="B25" s="5" t="s">
        <v>20</v>
      </c>
      <c r="E25" s="19"/>
    </row>
    <row r="26" spans="2:14" ht="15" thickBot="1" x14ac:dyDescent="0.4">
      <c r="B26" s="20" t="s">
        <v>21</v>
      </c>
      <c r="C26" s="6" t="s">
        <v>17</v>
      </c>
      <c r="D26" s="21">
        <f t="array" aca="1" ref="D26:N26" ca="1">time.vector</f>
        <v>2017</v>
      </c>
      <c r="E26" s="21">
        <f ca="1"/>
        <v>2018</v>
      </c>
      <c r="F26" s="21">
        <f ca="1"/>
        <v>2019</v>
      </c>
      <c r="G26" s="21">
        <f ca="1"/>
        <v>2020</v>
      </c>
      <c r="H26" s="21">
        <f ca="1"/>
        <v>2021</v>
      </c>
      <c r="I26" s="21">
        <f ca="1"/>
        <v>2022</v>
      </c>
      <c r="J26" s="21">
        <f ca="1"/>
        <v>2023</v>
      </c>
      <c r="K26" s="21">
        <f ca="1"/>
        <v>2024</v>
      </c>
      <c r="L26" s="21">
        <f ca="1"/>
        <v>2025</v>
      </c>
      <c r="M26" s="21">
        <f ca="1"/>
        <v>2026</v>
      </c>
      <c r="N26" s="21">
        <f ca="1"/>
        <v>2027</v>
      </c>
    </row>
    <row r="27" spans="2:14" ht="15" thickBot="1" x14ac:dyDescent="0.4">
      <c r="B27" s="22" t="s">
        <v>21</v>
      </c>
      <c r="C27" s="23" t="s">
        <v>19</v>
      </c>
      <c r="D27" s="9">
        <v>0.217979960948465</v>
      </c>
      <c r="E27" s="9">
        <v>0.26298019070255174</v>
      </c>
      <c r="F27" s="9">
        <v>0.25553016331348299</v>
      </c>
      <c r="G27" s="9">
        <v>0.39215468387976971</v>
      </c>
      <c r="H27" s="9">
        <v>0.36379968187040412</v>
      </c>
      <c r="I27" s="9">
        <v>0.27702784114207701</v>
      </c>
      <c r="J27" s="9">
        <v>0.25265807012950092</v>
      </c>
      <c r="K27" s="9">
        <v>0.24170398775606131</v>
      </c>
      <c r="L27" s="9">
        <v>0.2359373900921623</v>
      </c>
      <c r="M27" s="9">
        <v>0.23355210604439008</v>
      </c>
      <c r="N27" s="9">
        <v>0.22588719026126558</v>
      </c>
    </row>
    <row r="28" spans="2:14" ht="15" thickBot="1" x14ac:dyDescent="0.4">
      <c r="B28" s="6" t="s">
        <v>22</v>
      </c>
      <c r="C28" s="22" t="s">
        <v>23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0.08</v>
      </c>
      <c r="K28" s="9">
        <v>2.4E-2</v>
      </c>
      <c r="L28" s="9">
        <v>1.6E-2</v>
      </c>
      <c r="M28" s="9">
        <v>1.6E-2</v>
      </c>
      <c r="N28" s="9">
        <v>1.6E-2</v>
      </c>
    </row>
    <row r="30" spans="2:14" x14ac:dyDescent="0.35">
      <c r="B30" s="5" t="s">
        <v>24</v>
      </c>
    </row>
    <row r="31" spans="2:14" x14ac:dyDescent="0.35">
      <c r="B31" t="s">
        <v>25</v>
      </c>
    </row>
    <row r="32" spans="2:14" ht="27.5" thickBot="1" x14ac:dyDescent="0.4">
      <c r="B32" s="21" t="s">
        <v>26</v>
      </c>
      <c r="C32" s="21" t="s">
        <v>27</v>
      </c>
      <c r="D32" s="21" t="s">
        <v>28</v>
      </c>
      <c r="E32" s="21" t="s">
        <v>29</v>
      </c>
      <c r="F32" s="21" t="s">
        <v>30</v>
      </c>
      <c r="G32" s="21" t="s">
        <v>31</v>
      </c>
      <c r="H32" s="21" t="s">
        <v>32</v>
      </c>
      <c r="I32" s="6" t="s">
        <v>33</v>
      </c>
      <c r="J32" s="82" t="s">
        <v>34</v>
      </c>
      <c r="K32" s="83"/>
    </row>
    <row r="33" spans="2:12" ht="15" thickBot="1" x14ac:dyDescent="0.4">
      <c r="B33" s="25" t="s">
        <v>35</v>
      </c>
      <c r="C33" s="26" t="s">
        <v>36</v>
      </c>
      <c r="D33" s="27" t="s">
        <v>37</v>
      </c>
      <c r="E33" s="28">
        <v>110</v>
      </c>
      <c r="F33" s="29" t="s">
        <v>38</v>
      </c>
      <c r="G33" s="74">
        <v>0.91179999999999994</v>
      </c>
      <c r="H33" s="75">
        <v>1.5642046585705758</v>
      </c>
      <c r="I33" s="30">
        <f t="shared" ref="I33:I38" ca="1" si="0">(H33+G33)</f>
        <v>2.4760046585705755</v>
      </c>
      <c r="J33" s="79" t="str">
        <f ca="1">B33&amp;" "&amp;C33&amp;" "&amp;D33&amp;" "&amp;E33&amp;"mm"</f>
        <v>pipe FD flexible 110mm</v>
      </c>
      <c r="K33" s="80"/>
      <c r="L33" s="31">
        <f t="shared" ref="L33:L48" ca="1" si="1">E33</f>
        <v>110</v>
      </c>
    </row>
    <row r="34" spans="2:12" ht="15" thickBot="1" x14ac:dyDescent="0.4">
      <c r="B34" s="25" t="s">
        <v>35</v>
      </c>
      <c r="C34" s="26" t="s">
        <v>39</v>
      </c>
      <c r="D34" s="27"/>
      <c r="E34" s="28">
        <v>110</v>
      </c>
      <c r="F34" s="29" t="s">
        <v>38</v>
      </c>
      <c r="G34" s="76">
        <v>2.2018999999999997</v>
      </c>
      <c r="H34" s="77">
        <v>2.0160860043798521</v>
      </c>
      <c r="I34" s="30">
        <f t="shared" ca="1" si="0"/>
        <v>4.2179860043798518</v>
      </c>
      <c r="J34" s="79" t="str">
        <f ca="1">B34&amp;" "&amp;C34&amp;" "&amp;D34&amp;" "&amp;E34&amp;"mm"</f>
        <v>pipe PEHD  110mm</v>
      </c>
      <c r="K34" s="80"/>
      <c r="L34" s="31">
        <f t="shared" ca="1" si="1"/>
        <v>110</v>
      </c>
    </row>
    <row r="35" spans="2:12" ht="15" thickBot="1" x14ac:dyDescent="0.4">
      <c r="B35" s="25" t="s">
        <v>35</v>
      </c>
      <c r="C35" s="26" t="s">
        <v>40</v>
      </c>
      <c r="D35" s="27"/>
      <c r="E35" s="28">
        <v>110</v>
      </c>
      <c r="F35" s="29" t="s">
        <v>38</v>
      </c>
      <c r="G35" s="76">
        <v>1.6</v>
      </c>
      <c r="H35" s="76">
        <v>1.59</v>
      </c>
      <c r="I35" s="30">
        <f t="shared" ca="1" si="0"/>
        <v>3.1900000000000004</v>
      </c>
      <c r="J35" s="79" t="s">
        <v>41</v>
      </c>
      <c r="K35" s="80"/>
      <c r="L35" s="31">
        <f t="shared" ca="1" si="1"/>
        <v>110</v>
      </c>
    </row>
    <row r="36" spans="2:12" ht="15" thickBot="1" x14ac:dyDescent="0.4">
      <c r="B36" s="25" t="s">
        <v>35</v>
      </c>
      <c r="C36" s="26" t="s">
        <v>39</v>
      </c>
      <c r="D36" s="27"/>
      <c r="E36" s="28">
        <v>75</v>
      </c>
      <c r="F36" s="29" t="s">
        <v>38</v>
      </c>
      <c r="G36" s="76">
        <v>1.2222</v>
      </c>
      <c r="H36" s="77">
        <v>2.0160860043798521</v>
      </c>
      <c r="I36" s="30">
        <f t="shared" ca="1" si="0"/>
        <v>3.238286004379852</v>
      </c>
      <c r="J36" s="79" t="str">
        <f ca="1">B36&amp;" "&amp;C36&amp;" "&amp;D36&amp;" "&amp;E36&amp;"mm"</f>
        <v>pipe PEHD  75mm</v>
      </c>
      <c r="K36" s="80"/>
      <c r="L36" s="31">
        <f t="shared" ca="1" si="1"/>
        <v>75</v>
      </c>
    </row>
    <row r="37" spans="2:12" ht="15" thickBot="1" x14ac:dyDescent="0.4">
      <c r="B37" s="25" t="s">
        <v>35</v>
      </c>
      <c r="C37" s="26" t="s">
        <v>36</v>
      </c>
      <c r="D37" s="27" t="s">
        <v>37</v>
      </c>
      <c r="E37" s="28">
        <v>50</v>
      </c>
      <c r="F37" s="29" t="s">
        <v>38</v>
      </c>
      <c r="G37" s="76">
        <v>0.38811200477802099</v>
      </c>
      <c r="H37" s="77">
        <v>1.3401951025283692</v>
      </c>
      <c r="I37" s="30">
        <f t="shared" ca="1" si="0"/>
        <v>1.72830710730639</v>
      </c>
      <c r="J37" s="79" t="str">
        <f ca="1">B37&amp;" "&amp;C37&amp;" "&amp;D37&amp;" "&amp;E37&amp;"mm"</f>
        <v>pipe FD flexible 50mm</v>
      </c>
      <c r="K37" s="80"/>
      <c r="L37" s="31">
        <f t="shared" ca="1" si="1"/>
        <v>50</v>
      </c>
    </row>
    <row r="38" spans="2:12" ht="15" thickBot="1" x14ac:dyDescent="0.4">
      <c r="B38" s="25" t="s">
        <v>35</v>
      </c>
      <c r="C38" s="26" t="s">
        <v>39</v>
      </c>
      <c r="D38" s="27"/>
      <c r="E38" s="28">
        <v>50</v>
      </c>
      <c r="F38" s="29" t="s">
        <v>38</v>
      </c>
      <c r="G38" s="76">
        <v>0.64019999999999999</v>
      </c>
      <c r="H38" s="77">
        <v>1.3401951025283692</v>
      </c>
      <c r="I38" s="30">
        <f t="shared" ca="1" si="0"/>
        <v>1.980395102528369</v>
      </c>
      <c r="J38" s="79" t="str">
        <f ca="1">B38&amp;" "&amp;C38&amp;" "&amp;D38&amp;" "&amp;E38&amp;"mm"</f>
        <v>pipe PEHD  50mm</v>
      </c>
      <c r="K38" s="80"/>
      <c r="L38" s="31">
        <f t="shared" ca="1" si="1"/>
        <v>50</v>
      </c>
    </row>
    <row r="39" spans="2:12" ht="15" thickBot="1" x14ac:dyDescent="0.4">
      <c r="B39" s="25" t="s">
        <v>35</v>
      </c>
      <c r="C39" t="s">
        <v>36</v>
      </c>
      <c r="D39" s="27" t="s">
        <v>37</v>
      </c>
      <c r="E39" s="28">
        <v>40</v>
      </c>
      <c r="F39" s="29" t="s">
        <v>38</v>
      </c>
      <c r="G39" s="76">
        <v>0.35627947441767854</v>
      </c>
      <c r="H39" s="77">
        <v>1.3401951025283692</v>
      </c>
      <c r="I39" s="30">
        <v>1.7489428628309771</v>
      </c>
      <c r="J39" s="79" t="s">
        <v>42</v>
      </c>
      <c r="K39" s="80"/>
      <c r="L39" s="31">
        <f t="shared" ca="1" si="1"/>
        <v>40</v>
      </c>
    </row>
    <row r="40" spans="2:12" ht="15" thickBot="1" x14ac:dyDescent="0.4">
      <c r="B40" s="25" t="s">
        <v>35</v>
      </c>
      <c r="C40" s="26" t="s">
        <v>39</v>
      </c>
      <c r="D40" s="27"/>
      <c r="E40" s="28">
        <v>40</v>
      </c>
      <c r="F40" s="29" t="s">
        <v>38</v>
      </c>
      <c r="G40" s="76">
        <v>0.41709999999999997</v>
      </c>
      <c r="H40" s="77">
        <v>1.3401951025283692</v>
      </c>
      <c r="I40" s="30">
        <f t="shared" ref="I40:I48" ca="1" si="2">(H40+G40)</f>
        <v>1.7572951025283692</v>
      </c>
      <c r="J40" s="79" t="str">
        <f t="shared" ref="J40:J48" ca="1" si="3">B40&amp;" "&amp;C40&amp;" "&amp;D40&amp;" "&amp;E40&amp;"mm"</f>
        <v>pipe PEHD  40mm</v>
      </c>
      <c r="K40" s="80"/>
      <c r="L40" s="31">
        <f t="shared" ca="1" si="1"/>
        <v>40</v>
      </c>
    </row>
    <row r="41" spans="2:12" ht="15" thickBot="1" x14ac:dyDescent="0.4">
      <c r="B41" s="25" t="s">
        <v>35</v>
      </c>
      <c r="C41" s="26" t="s">
        <v>39</v>
      </c>
      <c r="D41" s="27"/>
      <c r="E41" s="28">
        <v>32</v>
      </c>
      <c r="F41" s="29" t="s">
        <v>38</v>
      </c>
      <c r="G41" s="76">
        <v>0.27160000000000001</v>
      </c>
      <c r="H41" s="77">
        <v>1.3401951025283692</v>
      </c>
      <c r="I41" s="30">
        <f t="shared" ca="1" si="2"/>
        <v>1.6117951025283692</v>
      </c>
      <c r="J41" s="79" t="str">
        <f t="shared" ca="1" si="3"/>
        <v>pipe PEHD  32mm</v>
      </c>
      <c r="K41" s="80"/>
      <c r="L41" s="31">
        <f t="shared" ca="1" si="1"/>
        <v>32</v>
      </c>
    </row>
    <row r="42" spans="2:12" ht="15" thickBot="1" x14ac:dyDescent="0.4">
      <c r="B42" s="25" t="s">
        <v>35</v>
      </c>
      <c r="C42" s="26" t="s">
        <v>39</v>
      </c>
      <c r="D42" s="27"/>
      <c r="E42" s="28">
        <v>25</v>
      </c>
      <c r="F42" s="29" t="s">
        <v>38</v>
      </c>
      <c r="G42" s="76">
        <v>0.18429999999999999</v>
      </c>
      <c r="H42" s="77">
        <v>1.0003185347401948</v>
      </c>
      <c r="I42" s="30">
        <f t="shared" ca="1" si="2"/>
        <v>1.1846185347401947</v>
      </c>
      <c r="J42" s="79" t="str">
        <f t="shared" ca="1" si="3"/>
        <v>pipe PEHD  25mm</v>
      </c>
      <c r="K42" s="80"/>
      <c r="L42" s="31">
        <f t="shared" ca="1" si="1"/>
        <v>25</v>
      </c>
    </row>
    <row r="43" spans="2:12" ht="15" thickBot="1" x14ac:dyDescent="0.4">
      <c r="B43" s="25" t="s">
        <v>35</v>
      </c>
      <c r="C43" s="26" t="s">
        <v>39</v>
      </c>
      <c r="D43" s="27"/>
      <c r="E43" s="28">
        <v>20</v>
      </c>
      <c r="F43" s="29" t="s">
        <v>38</v>
      </c>
      <c r="G43" s="76">
        <v>0.14549999999999999</v>
      </c>
      <c r="H43" s="77">
        <v>1.0003185347401948</v>
      </c>
      <c r="I43" s="30">
        <f t="shared" ca="1" si="2"/>
        <v>1.1458185347401948</v>
      </c>
      <c r="J43" s="79" t="str">
        <f t="shared" ca="1" si="3"/>
        <v>pipe PEHD  20mm</v>
      </c>
      <c r="K43" s="80"/>
      <c r="L43" s="31">
        <f t="shared" ca="1" si="1"/>
        <v>20</v>
      </c>
    </row>
    <row r="44" spans="2:12" ht="15" thickBot="1" x14ac:dyDescent="0.4">
      <c r="B44" s="25" t="s">
        <v>43</v>
      </c>
      <c r="C44" s="26"/>
      <c r="D44" s="27"/>
      <c r="E44" s="28">
        <v>16</v>
      </c>
      <c r="F44" s="29" t="s">
        <v>38</v>
      </c>
      <c r="G44" s="76">
        <v>0.29099999999999998</v>
      </c>
      <c r="H44" s="77">
        <v>0.99909999999999999</v>
      </c>
      <c r="I44" s="30">
        <f t="shared" ca="1" si="2"/>
        <v>1.2901</v>
      </c>
      <c r="J44" s="79" t="str">
        <f t="shared" ca="1" si="3"/>
        <v>Micro tube   16mm</v>
      </c>
      <c r="K44" s="80"/>
      <c r="L44" s="31">
        <f t="shared" ca="1" si="1"/>
        <v>16</v>
      </c>
    </row>
    <row r="45" spans="2:12" ht="15" thickBot="1" x14ac:dyDescent="0.4">
      <c r="B45" s="25" t="s">
        <v>43</v>
      </c>
      <c r="C45" s="26"/>
      <c r="D45" s="27"/>
      <c r="E45" s="28">
        <v>12</v>
      </c>
      <c r="F45" s="29" t="s">
        <v>38</v>
      </c>
      <c r="G45" s="76">
        <v>0.20369999999999999</v>
      </c>
      <c r="H45" s="77">
        <v>0.99909999999999999</v>
      </c>
      <c r="I45" s="30">
        <f t="shared" ca="1" si="2"/>
        <v>1.2027999999999999</v>
      </c>
      <c r="J45" s="79" t="str">
        <f t="shared" ca="1" si="3"/>
        <v>Micro tube   12mm</v>
      </c>
      <c r="K45" s="80"/>
      <c r="L45" s="31">
        <f t="shared" ca="1" si="1"/>
        <v>12</v>
      </c>
    </row>
    <row r="46" spans="2:12" ht="15" thickBot="1" x14ac:dyDescent="0.4">
      <c r="B46" s="25" t="s">
        <v>43</v>
      </c>
      <c r="C46" s="26"/>
      <c r="D46" s="27"/>
      <c r="E46" s="28">
        <v>10</v>
      </c>
      <c r="F46" s="29" t="s">
        <v>38</v>
      </c>
      <c r="G46" s="76">
        <v>0.1067</v>
      </c>
      <c r="H46" s="77">
        <v>0.99909999999999999</v>
      </c>
      <c r="I46" s="30">
        <f t="shared" ca="1" si="2"/>
        <v>1.1057999999999999</v>
      </c>
      <c r="J46" s="79" t="str">
        <f t="shared" ca="1" si="3"/>
        <v>Micro tube   10mm</v>
      </c>
      <c r="K46" s="80"/>
      <c r="L46" s="31">
        <f t="shared" ca="1" si="1"/>
        <v>10</v>
      </c>
    </row>
    <row r="47" spans="2:12" ht="15" thickBot="1" x14ac:dyDescent="0.4">
      <c r="B47" s="25" t="s">
        <v>43</v>
      </c>
      <c r="C47" s="26"/>
      <c r="D47" s="27"/>
      <c r="E47" s="28">
        <v>7</v>
      </c>
      <c r="F47" s="29" t="s">
        <v>38</v>
      </c>
      <c r="G47" s="76">
        <v>0.1067</v>
      </c>
      <c r="H47" s="77">
        <v>0.99909999999999999</v>
      </c>
      <c r="I47" s="30">
        <f t="shared" ca="1" si="2"/>
        <v>1.1057999999999999</v>
      </c>
      <c r="J47" s="79" t="str">
        <f t="shared" ca="1" si="3"/>
        <v>Micro tube   7mm</v>
      </c>
      <c r="K47" s="80"/>
      <c r="L47" s="31">
        <f t="shared" ca="1" si="1"/>
        <v>7</v>
      </c>
    </row>
    <row r="48" spans="2:12" x14ac:dyDescent="0.35">
      <c r="B48" s="25" t="s">
        <v>44</v>
      </c>
      <c r="C48" s="26"/>
      <c r="D48" s="27"/>
      <c r="E48" s="28">
        <v>5</v>
      </c>
      <c r="F48" s="29" t="s">
        <v>38</v>
      </c>
      <c r="G48" s="76">
        <v>5.8199999999999995E-2</v>
      </c>
      <c r="H48" s="77">
        <v>0.99909999999999999</v>
      </c>
      <c r="I48" s="30">
        <f t="shared" ca="1" si="2"/>
        <v>1.0572999999999999</v>
      </c>
      <c r="J48" s="79" t="str">
        <f t="shared" ca="1" si="3"/>
        <v>Micro tube Inst.   5mm</v>
      </c>
      <c r="K48" s="80"/>
      <c r="L48" s="31">
        <f t="shared" ca="1" si="1"/>
        <v>5</v>
      </c>
    </row>
    <row r="49" spans="2:14" x14ac:dyDescent="0.35">
      <c r="L49" s="32"/>
    </row>
    <row r="50" spans="2:14" x14ac:dyDescent="0.35">
      <c r="D50" s="33"/>
      <c r="F50" s="34"/>
    </row>
    <row r="51" spans="2:14" x14ac:dyDescent="0.35">
      <c r="B51" s="5" t="s">
        <v>45</v>
      </c>
      <c r="D51" s="33"/>
      <c r="F51" s="34"/>
    </row>
    <row r="52" spans="2:14" x14ac:dyDescent="0.35">
      <c r="B52" s="35" t="s">
        <v>46</v>
      </c>
      <c r="D52" s="33"/>
      <c r="F52" s="34"/>
    </row>
    <row r="53" spans="2:14" ht="15" thickBot="1" x14ac:dyDescent="0.4">
      <c r="B53" s="21" t="s">
        <v>47</v>
      </c>
      <c r="C53" s="21" t="s">
        <v>30</v>
      </c>
      <c r="D53" s="21">
        <f t="array" aca="1" ref="D53:N53" ca="1">time.vector</f>
        <v>2017</v>
      </c>
      <c r="E53" s="21">
        <f ca="1"/>
        <v>2018</v>
      </c>
      <c r="F53" s="21">
        <f ca="1"/>
        <v>2019</v>
      </c>
      <c r="G53" s="21">
        <f ca="1"/>
        <v>2020</v>
      </c>
      <c r="H53" s="21">
        <f ca="1"/>
        <v>2021</v>
      </c>
      <c r="I53" s="21">
        <f ca="1"/>
        <v>2022</v>
      </c>
      <c r="J53" s="21">
        <f ca="1"/>
        <v>2023</v>
      </c>
      <c r="K53" s="21">
        <f ca="1"/>
        <v>2024</v>
      </c>
      <c r="L53" s="21">
        <f ca="1"/>
        <v>2025</v>
      </c>
      <c r="M53" s="21">
        <f ca="1"/>
        <v>2026</v>
      </c>
      <c r="N53" s="21">
        <f ca="1"/>
        <v>2027</v>
      </c>
    </row>
    <row r="54" spans="2:14" ht="15" thickBot="1" x14ac:dyDescent="0.4">
      <c r="B54" s="25" t="str">
        <f t="array" aca="1" ref="B54:B69" ca="1">J33:K48</f>
        <v>pipe FD flexible 110mm</v>
      </c>
      <c r="C54" s="36" t="s">
        <v>48</v>
      </c>
      <c r="D54" s="37">
        <f ca="1">IF(D$53=$C$11,$I33,IF(D$53&lt;$C$11,$I33/(1+$C$15)^($C$11-D$53),$I33/(1+$C$15)^($C$11-D$53)))/D$22</f>
        <v>9.289916643046757</v>
      </c>
      <c r="E54" s="37">
        <f t="shared" ref="E54:N54" ca="1" si="4">IF(E$53=$C$11,$I33,IF(E$53&lt;$C$11,$I33/(1+$C$15)^($C$11-E$53),$I33/(1+$C$15)^($C$11-E$53)))/E$22</f>
        <v>9.6420044838182299</v>
      </c>
      <c r="F54" s="37">
        <f t="shared" ca="1" si="4"/>
        <v>10.007436453754941</v>
      </c>
      <c r="G54" s="37">
        <f t="shared" ca="1" si="4"/>
        <v>10.386718295352255</v>
      </c>
      <c r="H54" s="37">
        <f t="shared" ca="1" si="4"/>
        <v>10.780374918746103</v>
      </c>
      <c r="I54" s="37">
        <f t="shared" ca="1" si="4"/>
        <v>11.188951128166583</v>
      </c>
      <c r="J54" s="37">
        <f t="shared" ca="1" si="4"/>
        <v>11.613012375924097</v>
      </c>
      <c r="K54" s="37">
        <f t="shared" ca="1" si="4"/>
        <v>12.05314554497162</v>
      </c>
      <c r="L54" s="37">
        <f t="shared" ca="1" si="4"/>
        <v>12.509959761126046</v>
      </c>
      <c r="M54" s="37">
        <f t="shared" ca="1" si="4"/>
        <v>12.984087236072721</v>
      </c>
      <c r="N54" s="37">
        <f t="shared" ca="1" si="4"/>
        <v>13.476184142319878</v>
      </c>
    </row>
    <row r="55" spans="2:14" ht="15" thickBot="1" x14ac:dyDescent="0.4">
      <c r="B55" s="25" t="str">
        <f ca="1"/>
        <v>pipe PEHD  110mm</v>
      </c>
      <c r="C55" s="36" t="s">
        <v>48</v>
      </c>
      <c r="D55" s="37">
        <f t="shared" ref="D55:N69" ca="1" si="5">IF(D$53=$C$11,$I34,IF(D$53&lt;$C$11,$I34/(1+$C$15)^($C$11-D$53),$I34/(1+$C$15)^($C$11-D$53)))/D$22</f>
        <v>15.825793480068997</v>
      </c>
      <c r="E55" s="37">
        <f t="shared" ca="1" si="5"/>
        <v>16.425591052963615</v>
      </c>
      <c r="F55" s="37">
        <f t="shared" ca="1" si="5"/>
        <v>17.048120953870935</v>
      </c>
      <c r="G55" s="37">
        <f t="shared" ca="1" si="5"/>
        <v>17.694244738022643</v>
      </c>
      <c r="H55" s="37">
        <f t="shared" ca="1" si="5"/>
        <v>18.364856613593702</v>
      </c>
      <c r="I55" s="37">
        <f t="shared" ca="1" si="5"/>
        <v>19.060884679248904</v>
      </c>
      <c r="J55" s="37">
        <f t="shared" ca="1" si="5"/>
        <v>19.783292208592439</v>
      </c>
      <c r="K55" s="37">
        <f t="shared" ca="1" si="5"/>
        <v>20.533078983298093</v>
      </c>
      <c r="L55" s="37">
        <f t="shared" ca="1" si="5"/>
        <v>21.311282676765092</v>
      </c>
      <c r="M55" s="37">
        <f t="shared" ca="1" si="5"/>
        <v>22.118980290214488</v>
      </c>
      <c r="N55" s="37">
        <f t="shared" ca="1" si="5"/>
        <v>22.95728964321362</v>
      </c>
    </row>
    <row r="56" spans="2:14" ht="15" thickBot="1" x14ac:dyDescent="0.4">
      <c r="B56" s="25" t="str">
        <f ca="1"/>
        <v>pipe PVC 110 mm</v>
      </c>
      <c r="C56" s="36" t="s">
        <v>48</v>
      </c>
      <c r="D56" s="37">
        <f t="shared" ca="1" si="5"/>
        <v>11.968811928014576</v>
      </c>
      <c r="E56" s="37">
        <f t="shared" ca="1" si="5"/>
        <v>12.422429900086328</v>
      </c>
      <c r="F56" s="37">
        <f t="shared" ca="1" si="5"/>
        <v>12.8932399932996</v>
      </c>
      <c r="G56" s="37">
        <f t="shared" ca="1" si="5"/>
        <v>13.381893789045655</v>
      </c>
      <c r="H56" s="37">
        <f t="shared" ca="1" si="5"/>
        <v>13.889067563650487</v>
      </c>
      <c r="I56" s="37">
        <f t="shared" ca="1" si="5"/>
        <v>14.415463224312841</v>
      </c>
      <c r="J56" s="37">
        <f t="shared" ca="1" si="5"/>
        <v>14.961809280514297</v>
      </c>
      <c r="K56" s="37">
        <f t="shared" ca="1" si="5"/>
        <v>15.52886185224579</v>
      </c>
      <c r="L56" s="37">
        <f t="shared" ca="1" si="5"/>
        <v>16.117405716445909</v>
      </c>
      <c r="M56" s="37">
        <f t="shared" ca="1" si="5"/>
        <v>16.728255393099204</v>
      </c>
      <c r="N56" s="37">
        <f t="shared" ca="1" si="5"/>
        <v>17.362256272497667</v>
      </c>
    </row>
    <row r="57" spans="2:14" ht="15" thickBot="1" x14ac:dyDescent="0.4">
      <c r="B57" s="25" t="str">
        <f ca="1"/>
        <v>pipe PEHD  75mm</v>
      </c>
      <c r="C57" s="36" t="s">
        <v>48</v>
      </c>
      <c r="D57" s="37">
        <f t="shared" ca="1" si="5"/>
        <v>12.149979986064022</v>
      </c>
      <c r="E57" s="37">
        <f t="shared" ca="1" si="5"/>
        <v>12.61046422753585</v>
      </c>
      <c r="F57" s="37">
        <f t="shared" ca="1" si="5"/>
        <v>13.088400821759459</v>
      </c>
      <c r="G57" s="37">
        <f t="shared" ca="1" si="5"/>
        <v>13.584451212904142</v>
      </c>
      <c r="H57" s="37">
        <f t="shared" ca="1" si="5"/>
        <v>14.099301913873209</v>
      </c>
      <c r="I57" s="37">
        <f t="shared" ca="1" si="5"/>
        <v>14.633665456409004</v>
      </c>
      <c r="J57" s="37">
        <f t="shared" ca="1" si="5"/>
        <v>15.188281377206906</v>
      </c>
      <c r="K57" s="37">
        <f t="shared" ca="1" si="5"/>
        <v>15.763917241403048</v>
      </c>
      <c r="L57" s="37">
        <f t="shared" ca="1" si="5"/>
        <v>16.361369704852223</v>
      </c>
      <c r="M57" s="37">
        <f t="shared" ca="1" si="5"/>
        <v>16.981465616666124</v>
      </c>
      <c r="N57" s="37">
        <f t="shared" ca="1" si="5"/>
        <v>17.625063163537771</v>
      </c>
    </row>
    <row r="58" spans="2:14" ht="15" thickBot="1" x14ac:dyDescent="0.4">
      <c r="B58" s="25" t="str">
        <f ca="1"/>
        <v>pipe FD flexible 50mm</v>
      </c>
      <c r="C58" s="36" t="s">
        <v>48</v>
      </c>
      <c r="D58" s="37">
        <f t="shared" ca="1" si="5"/>
        <v>6.4845713859564524</v>
      </c>
      <c r="E58" s="37">
        <f t="shared" ca="1" si="5"/>
        <v>6.730336641484203</v>
      </c>
      <c r="F58" s="37">
        <f t="shared" ca="1" si="5"/>
        <v>6.9854164001964545</v>
      </c>
      <c r="G58" s="37">
        <f t="shared" ca="1" si="5"/>
        <v>7.2501636817639001</v>
      </c>
      <c r="H58" s="37">
        <f t="shared" ca="1" si="5"/>
        <v>7.5249448853027525</v>
      </c>
      <c r="I58" s="37">
        <f t="shared" ca="1" si="5"/>
        <v>7.8101402964557272</v>
      </c>
      <c r="J58" s="37">
        <f t="shared" ca="1" si="5"/>
        <v>8.1061446136913986</v>
      </c>
      <c r="K58" s="37">
        <f t="shared" ca="1" si="5"/>
        <v>8.4133674945503039</v>
      </c>
      <c r="L58" s="37">
        <f t="shared" ca="1" si="5"/>
        <v>8.732234122593761</v>
      </c>
      <c r="M58" s="37">
        <f t="shared" ca="1" si="5"/>
        <v>9.0631857958400648</v>
      </c>
      <c r="N58" s="37">
        <f t="shared" ca="1" si="5"/>
        <v>9.4066805375024014</v>
      </c>
    </row>
    <row r="59" spans="2:14" ht="15" thickBot="1" x14ac:dyDescent="0.4">
      <c r="B59" s="25" t="str">
        <f ca="1"/>
        <v>pipe PEHD  50mm</v>
      </c>
      <c r="C59" s="36" t="s">
        <v>48</v>
      </c>
      <c r="D59" s="37">
        <f t="shared" ca="1" si="5"/>
        <v>7.4304001646781153</v>
      </c>
      <c r="E59" s="37">
        <f t="shared" ca="1" si="5"/>
        <v>7.712012330919416</v>
      </c>
      <c r="F59" s="37">
        <f t="shared" ca="1" si="5"/>
        <v>8.0042975982612621</v>
      </c>
      <c r="G59" s="37">
        <f t="shared" ca="1" si="5"/>
        <v>8.3076604772353644</v>
      </c>
      <c r="H59" s="37">
        <f t="shared" ca="1" si="5"/>
        <v>8.6225208093225856</v>
      </c>
      <c r="I59" s="37">
        <f t="shared" ca="1" si="5"/>
        <v>8.9493143479959105</v>
      </c>
      <c r="J59" s="37">
        <f t="shared" ca="1" si="5"/>
        <v>9.2884933617849565</v>
      </c>
      <c r="K59" s="37">
        <f t="shared" ca="1" si="5"/>
        <v>9.6405272601966061</v>
      </c>
      <c r="L59" s="37">
        <f t="shared" ca="1" si="5"/>
        <v>10.005903243358059</v>
      </c>
      <c r="M59" s="37">
        <f t="shared" ca="1" si="5"/>
        <v>10.385126976281329</v>
      </c>
      <c r="N59" s="37">
        <f t="shared" ca="1" si="5"/>
        <v>10.778723288682393</v>
      </c>
    </row>
    <row r="60" spans="2:14" ht="15" thickBot="1" x14ac:dyDescent="0.4">
      <c r="B60" s="25" t="str">
        <f ca="1"/>
        <v>pipe FD flexible 40mm</v>
      </c>
      <c r="C60" s="36" t="s">
        <v>48</v>
      </c>
      <c r="D60" s="37">
        <f t="shared" ca="1" si="5"/>
        <v>6.5619963003345942</v>
      </c>
      <c r="E60" s="37">
        <f t="shared" ca="1" si="5"/>
        <v>6.8106959601172754</v>
      </c>
      <c r="F60" s="37">
        <f t="shared" ca="1" si="5"/>
        <v>7.06882133700572</v>
      </c>
      <c r="G60" s="37">
        <f t="shared" ca="1" si="5"/>
        <v>7.336729665678237</v>
      </c>
      <c r="H60" s="37">
        <f t="shared" ca="1" si="5"/>
        <v>7.6147917200074433</v>
      </c>
      <c r="I60" s="37">
        <f t="shared" ca="1" si="5"/>
        <v>7.9033923261957257</v>
      </c>
      <c r="J60" s="37">
        <f t="shared" ca="1" si="5"/>
        <v>8.2029308953585431</v>
      </c>
      <c r="K60" s="37">
        <f t="shared" ca="1" si="5"/>
        <v>8.5138219762926326</v>
      </c>
      <c r="L60" s="37">
        <f t="shared" ca="1" si="5"/>
        <v>8.8364958291941242</v>
      </c>
      <c r="M60" s="37">
        <f t="shared" ca="1" si="5"/>
        <v>9.1713990211205818</v>
      </c>
      <c r="N60" s="37">
        <f t="shared" ca="1" si="5"/>
        <v>9.518995044021052</v>
      </c>
    </row>
    <row r="61" spans="2:14" ht="15" thickBot="1" x14ac:dyDescent="0.4">
      <c r="B61" s="25" t="str">
        <f ca="1"/>
        <v>pipe PEHD  40mm</v>
      </c>
      <c r="C61" s="36" t="s">
        <v>48</v>
      </c>
      <c r="D61" s="37">
        <f t="shared" ca="1" si="5"/>
        <v>6.5933337254492601</v>
      </c>
      <c r="E61" s="37">
        <f t="shared" ca="1" si="5"/>
        <v>6.8432210736437868</v>
      </c>
      <c r="F61" s="37">
        <f t="shared" ca="1" si="5"/>
        <v>7.1025791523348865</v>
      </c>
      <c r="G61" s="37">
        <f t="shared" ca="1" si="5"/>
        <v>7.37176690220838</v>
      </c>
      <c r="H61" s="37">
        <f t="shared" ca="1" si="5"/>
        <v>7.6511568678020767</v>
      </c>
      <c r="I61" s="37">
        <f t="shared" ca="1" si="5"/>
        <v>7.9411357130917759</v>
      </c>
      <c r="J61" s="37">
        <f t="shared" ca="1" si="5"/>
        <v>8.2421047566179535</v>
      </c>
      <c r="K61" s="37">
        <f t="shared" ca="1" si="5"/>
        <v>8.5544805268937747</v>
      </c>
      <c r="L61" s="37">
        <f t="shared" ca="1" si="5"/>
        <v>8.8786953388630501</v>
      </c>
      <c r="M61" s="37">
        <f t="shared" ca="1" si="5"/>
        <v>9.2151978922059588</v>
      </c>
      <c r="N61" s="37">
        <f t="shared" ca="1" si="5"/>
        <v>9.5644538923205662</v>
      </c>
    </row>
    <row r="62" spans="2:14" ht="15" thickBot="1" x14ac:dyDescent="0.4">
      <c r="B62" s="25" t="str">
        <f ca="1"/>
        <v>pipe PEHD  32mm</v>
      </c>
      <c r="C62" s="36" t="s">
        <v>48</v>
      </c>
      <c r="D62" s="37">
        <f t="shared" ca="1" si="5"/>
        <v>6.0474208303000054</v>
      </c>
      <c r="E62" s="37">
        <f t="shared" ca="1" si="5"/>
        <v>6.2766180797683768</v>
      </c>
      <c r="F62" s="37">
        <f t="shared" ca="1" si="5"/>
        <v>6.5145019049915973</v>
      </c>
      <c r="G62" s="37">
        <f t="shared" ca="1" si="5"/>
        <v>6.7614015271907801</v>
      </c>
      <c r="H62" s="37">
        <f t="shared" ca="1" si="5"/>
        <v>7.017658645071311</v>
      </c>
      <c r="I62" s="37">
        <f t="shared" ca="1" si="5"/>
        <v>7.283627907719513</v>
      </c>
      <c r="J62" s="37">
        <f t="shared" ca="1" si="5"/>
        <v>7.5596774054220832</v>
      </c>
      <c r="K62" s="37">
        <f t="shared" ca="1" si="5"/>
        <v>7.8461891790875802</v>
      </c>
      <c r="L62" s="37">
        <f t="shared" ca="1" si="5"/>
        <v>8.1435597489750009</v>
      </c>
      <c r="M62" s="37">
        <f t="shared" ca="1" si="5"/>
        <v>8.4522006634611522</v>
      </c>
      <c r="N62" s="37">
        <f t="shared" ca="1" si="5"/>
        <v>8.7725390686063314</v>
      </c>
    </row>
    <row r="63" spans="2:14" ht="15" thickBot="1" x14ac:dyDescent="0.4">
      <c r="B63" s="25" t="str">
        <f ca="1"/>
        <v>pipe PEHD  25mm</v>
      </c>
      <c r="C63" s="36" t="s">
        <v>48</v>
      </c>
      <c r="D63" s="37">
        <f t="shared" ca="1" si="5"/>
        <v>4.4446634635566111</v>
      </c>
      <c r="E63" s="37">
        <f t="shared" ca="1" si="5"/>
        <v>4.6131162088254065</v>
      </c>
      <c r="F63" s="37">
        <f t="shared" ca="1" si="5"/>
        <v>4.7879533131398899</v>
      </c>
      <c r="G63" s="37">
        <f t="shared" ca="1" si="5"/>
        <v>4.9694167437078924</v>
      </c>
      <c r="H63" s="37">
        <f t="shared" ca="1" si="5"/>
        <v>5.157757638294421</v>
      </c>
      <c r="I63" s="37">
        <f t="shared" ca="1" si="5"/>
        <v>5.35323665278578</v>
      </c>
      <c r="J63" s="37">
        <f t="shared" ca="1" si="5"/>
        <v>5.5561243219263616</v>
      </c>
      <c r="K63" s="37">
        <f t="shared" ca="1" si="5"/>
        <v>5.7667014337273708</v>
      </c>
      <c r="L63" s="37">
        <f t="shared" ca="1" si="5"/>
        <v>5.9852594180656382</v>
      </c>
      <c r="M63" s="37">
        <f t="shared" ca="1" si="5"/>
        <v>6.2121007500103254</v>
      </c>
      <c r="N63" s="37">
        <f t="shared" ca="1" si="5"/>
        <v>6.4475393684357174</v>
      </c>
    </row>
    <row r="64" spans="2:14" ht="15" thickBot="1" x14ac:dyDescent="0.4">
      <c r="B64" s="25" t="str">
        <f ca="1"/>
        <v>pipe PEHD  20mm</v>
      </c>
      <c r="C64" s="36" t="s">
        <v>48</v>
      </c>
      <c r="D64" s="37">
        <f t="shared" ca="1" si="5"/>
        <v>4.29908669151681</v>
      </c>
      <c r="E64" s="37">
        <f t="shared" ca="1" si="5"/>
        <v>4.4620220771252974</v>
      </c>
      <c r="F64" s="37">
        <f t="shared" ca="1" si="5"/>
        <v>4.6311327138483467</v>
      </c>
      <c r="G64" s="37">
        <f t="shared" ca="1" si="5"/>
        <v>4.8066526437031989</v>
      </c>
      <c r="H64" s="37">
        <f t="shared" ca="1" si="5"/>
        <v>4.9888247788995503</v>
      </c>
      <c r="I64" s="37">
        <f t="shared" ca="1" si="5"/>
        <v>5.1779012380198433</v>
      </c>
      <c r="J64" s="37">
        <f t="shared" ca="1" si="5"/>
        <v>5.3741436949407957</v>
      </c>
      <c r="K64" s="37">
        <f t="shared" ca="1" si="5"/>
        <v>5.5778237409790519</v>
      </c>
      <c r="L64" s="37">
        <f t="shared" ca="1" si="5"/>
        <v>5.7892232607621592</v>
      </c>
      <c r="M64" s="37">
        <f t="shared" ca="1" si="5"/>
        <v>6.0086348223450443</v>
      </c>
      <c r="N64" s="37">
        <f t="shared" ca="1" si="5"/>
        <v>6.2363620821119214</v>
      </c>
    </row>
    <row r="65" spans="2:14" ht="15" thickBot="1" x14ac:dyDescent="0.4">
      <c r="B65" s="25" t="str">
        <f ca="1"/>
        <v>Micro tube   16mm</v>
      </c>
      <c r="C65" s="36" t="s">
        <v>48</v>
      </c>
      <c r="D65" s="37">
        <f t="shared" ca="1" si="5"/>
        <v>4.8404276703233862</v>
      </c>
      <c r="E65" s="37">
        <f t="shared" ca="1" si="5"/>
        <v>5.0238798790286427</v>
      </c>
      <c r="F65" s="37">
        <f t="shared" ca="1" si="5"/>
        <v>5.2142849264438285</v>
      </c>
      <c r="G65" s="37">
        <f t="shared" ca="1" si="5"/>
        <v>5.4119063251560497</v>
      </c>
      <c r="H65" s="37">
        <f t="shared" ca="1" si="5"/>
        <v>5.6170175748794646</v>
      </c>
      <c r="I65" s="37">
        <f t="shared" ca="1" si="5"/>
        <v>5.8299025409673959</v>
      </c>
      <c r="J65" s="37">
        <f t="shared" ca="1" si="5"/>
        <v>6.0508558472700607</v>
      </c>
      <c r="K65" s="37">
        <f t="shared" ca="1" si="5"/>
        <v>6.2801832838815965</v>
      </c>
      <c r="L65" s="37">
        <f t="shared" ca="1" si="5"/>
        <v>6.5182022303407088</v>
      </c>
      <c r="M65" s="37">
        <f t="shared" ca="1" si="5"/>
        <v>6.7652420948706213</v>
      </c>
      <c r="N65" s="37">
        <f t="shared" ca="1" si="5"/>
        <v>7.021644770266219</v>
      </c>
    </row>
    <row r="66" spans="2:14" ht="15" thickBot="1" x14ac:dyDescent="0.4">
      <c r="B66" s="25" t="str">
        <f ca="1"/>
        <v>Micro tube   12mm</v>
      </c>
      <c r="C66" s="36" t="s">
        <v>48</v>
      </c>
      <c r="D66" s="37">
        <f t="shared" ca="1" si="5"/>
        <v>4.5128799332338332</v>
      </c>
      <c r="E66" s="37">
        <f t="shared" ca="1" si="5"/>
        <v>4.6839180827033964</v>
      </c>
      <c r="F66" s="37">
        <f t="shared" ca="1" si="5"/>
        <v>4.8614385780378546</v>
      </c>
      <c r="G66" s="37">
        <f t="shared" ca="1" si="5"/>
        <v>5.0456871001454893</v>
      </c>
      <c r="H66" s="37">
        <f t="shared" ca="1" si="5"/>
        <v>5.2369186412410036</v>
      </c>
      <c r="I66" s="37">
        <f t="shared" ca="1" si="5"/>
        <v>5.4353978577440376</v>
      </c>
      <c r="J66" s="37">
        <f t="shared" ca="1" si="5"/>
        <v>5.6413994365525371</v>
      </c>
      <c r="K66" s="37">
        <f t="shared" ca="1" si="5"/>
        <v>5.8552084751978777</v>
      </c>
      <c r="L66" s="37">
        <f t="shared" ca="1" si="5"/>
        <v>6.0771208764078777</v>
      </c>
      <c r="M66" s="37">
        <f t="shared" ca="1" si="5"/>
        <v>6.3074437576237372</v>
      </c>
      <c r="N66" s="37">
        <f t="shared" ca="1" si="5"/>
        <v>6.5464958760376772</v>
      </c>
    </row>
    <row r="67" spans="2:14" ht="15" thickBot="1" x14ac:dyDescent="0.4">
      <c r="B67" s="25" t="str">
        <f ca="1"/>
        <v>Micro tube   10mm</v>
      </c>
      <c r="C67" s="36" t="s">
        <v>48</v>
      </c>
      <c r="D67" s="37">
        <f t="shared" ca="1" si="5"/>
        <v>4.1489380031343304</v>
      </c>
      <c r="E67" s="37">
        <f t="shared" ca="1" si="5"/>
        <v>4.3061827534531218</v>
      </c>
      <c r="F67" s="37">
        <f t="shared" ca="1" si="5"/>
        <v>4.4693870798089952</v>
      </c>
      <c r="G67" s="37">
        <f t="shared" ca="1" si="5"/>
        <v>4.6387768501337572</v>
      </c>
      <c r="H67" s="37">
        <f t="shared" ca="1" si="5"/>
        <v>4.8145864927538264</v>
      </c>
      <c r="I67" s="37">
        <f t="shared" ca="1" si="5"/>
        <v>4.9970593208291962</v>
      </c>
      <c r="J67" s="37">
        <f t="shared" ca="1" si="5"/>
        <v>5.1864478690886227</v>
      </c>
      <c r="K67" s="37">
        <f t="shared" ca="1" si="5"/>
        <v>5.3830142433270813</v>
      </c>
      <c r="L67" s="37">
        <f t="shared" ca="1" si="5"/>
        <v>5.5870304831491788</v>
      </c>
      <c r="M67" s="37">
        <f t="shared" ca="1" si="5"/>
        <v>5.7987789384605328</v>
      </c>
      <c r="N67" s="37">
        <f t="shared" ca="1" si="5"/>
        <v>6.0185526602281874</v>
      </c>
    </row>
    <row r="68" spans="2:14" ht="15" thickBot="1" x14ac:dyDescent="0.4">
      <c r="B68" s="25" t="str">
        <f ca="1"/>
        <v>Micro tube   7mm</v>
      </c>
      <c r="C68" s="36" t="s">
        <v>48</v>
      </c>
      <c r="D68" s="37">
        <f t="shared" ca="1" si="5"/>
        <v>4.1489380031343304</v>
      </c>
      <c r="E68" s="37">
        <f t="shared" ca="1" si="5"/>
        <v>4.3061827534531218</v>
      </c>
      <c r="F68" s="37">
        <f t="shared" ca="1" si="5"/>
        <v>4.4693870798089952</v>
      </c>
      <c r="G68" s="37">
        <f t="shared" ca="1" si="5"/>
        <v>4.6387768501337572</v>
      </c>
      <c r="H68" s="37">
        <f t="shared" ca="1" si="5"/>
        <v>4.8145864927538264</v>
      </c>
      <c r="I68" s="37">
        <f t="shared" ca="1" si="5"/>
        <v>4.9970593208291962</v>
      </c>
      <c r="J68" s="37">
        <f t="shared" ca="1" si="5"/>
        <v>5.1864478690886227</v>
      </c>
      <c r="K68" s="37">
        <f t="shared" ca="1" si="5"/>
        <v>5.3830142433270813</v>
      </c>
      <c r="L68" s="37">
        <f t="shared" ca="1" si="5"/>
        <v>5.5870304831491788</v>
      </c>
      <c r="M68" s="37">
        <f t="shared" ca="1" si="5"/>
        <v>5.7987789384605328</v>
      </c>
      <c r="N68" s="37">
        <f t="shared" ca="1" si="5"/>
        <v>6.0185526602281874</v>
      </c>
    </row>
    <row r="69" spans="2:14" x14ac:dyDescent="0.35">
      <c r="B69" s="25" t="str">
        <f ca="1"/>
        <v>Micro tube Inst.   5mm</v>
      </c>
      <c r="C69" s="36" t="s">
        <v>48</v>
      </c>
      <c r="D69" s="37">
        <f t="shared" ca="1" si="5"/>
        <v>3.966967038084579</v>
      </c>
      <c r="E69" s="37">
        <f t="shared" ca="1" si="5"/>
        <v>4.1173150888279855</v>
      </c>
      <c r="F69" s="37">
        <f t="shared" ca="1" si="5"/>
        <v>4.2733613306945655</v>
      </c>
      <c r="G69" s="37">
        <f t="shared" ca="1" si="5"/>
        <v>4.4353217251278902</v>
      </c>
      <c r="H69" s="37">
        <f t="shared" ca="1" si="5"/>
        <v>4.603420418510237</v>
      </c>
      <c r="I69" s="37">
        <f t="shared" ca="1" si="5"/>
        <v>4.7778900523717756</v>
      </c>
      <c r="J69" s="37">
        <f t="shared" ca="1" si="5"/>
        <v>4.9589720853566659</v>
      </c>
      <c r="K69" s="37">
        <f t="shared" ca="1" si="5"/>
        <v>5.1469171273916832</v>
      </c>
      <c r="L69" s="37">
        <f t="shared" ca="1" si="5"/>
        <v>5.3419852865198285</v>
      </c>
      <c r="M69" s="37">
        <f t="shared" ca="1" si="5"/>
        <v>5.5444465288789297</v>
      </c>
      <c r="N69" s="37">
        <f t="shared" ca="1" si="5"/>
        <v>5.7545810523234424</v>
      </c>
    </row>
    <row r="71" spans="2:14" x14ac:dyDescent="0.35">
      <c r="B71" s="35" t="s">
        <v>49</v>
      </c>
    </row>
    <row r="72" spans="2:14" ht="15" thickBot="1" x14ac:dyDescent="0.4">
      <c r="B72" s="21" t="s">
        <v>47</v>
      </c>
      <c r="C72" s="21" t="s">
        <v>30</v>
      </c>
      <c r="D72" s="21">
        <f t="array" aca="1" ref="D72:N72" ca="1">time.vector</f>
        <v>2017</v>
      </c>
      <c r="E72" s="21">
        <f ca="1"/>
        <v>2018</v>
      </c>
      <c r="F72" s="21">
        <f ca="1"/>
        <v>2019</v>
      </c>
      <c r="G72" s="21">
        <f ca="1"/>
        <v>2020</v>
      </c>
      <c r="H72" s="21">
        <f ca="1"/>
        <v>2021</v>
      </c>
      <c r="I72" s="21">
        <f ca="1"/>
        <v>2022</v>
      </c>
      <c r="J72" s="21">
        <f ca="1"/>
        <v>2023</v>
      </c>
      <c r="K72" s="21">
        <f ca="1"/>
        <v>2024</v>
      </c>
      <c r="L72" s="21">
        <f ca="1"/>
        <v>2025</v>
      </c>
      <c r="M72" s="21">
        <f ca="1"/>
        <v>2026</v>
      </c>
      <c r="N72" s="21">
        <f ca="1"/>
        <v>2027</v>
      </c>
    </row>
    <row r="73" spans="2:14" ht="15" thickBot="1" x14ac:dyDescent="0.4">
      <c r="B73" s="25" t="str">
        <f t="array" aca="1" ref="B73:C88" ca="1">B54:C69</f>
        <v>pipe FD flexible 110mm</v>
      </c>
      <c r="C73" s="36" t="str">
        <f ca="1"/>
        <v>EUR/m/year</v>
      </c>
      <c r="D73" s="37">
        <f t="array" aca="1" ref="D73:N88" ca="1">D54:N69*IF($C$14=0,0,IF(C15=C16,1/C14,(C16-C15)/(1-((1+C15)/(1+C16))^C14)))*C17</f>
        <v>7.7533982730491335E-2</v>
      </c>
      <c r="E73" s="37">
        <f ca="1"/>
        <v>8.0472520675976961E-2</v>
      </c>
      <c r="F73" s="37">
        <f ca="1"/>
        <v>8.3522429209596502E-2</v>
      </c>
      <c r="G73" s="37">
        <f ca="1"/>
        <v>8.6687929276640222E-2</v>
      </c>
      <c r="H73" s="37">
        <f ca="1"/>
        <v>8.9973401796224858E-2</v>
      </c>
      <c r="I73" s="37">
        <f ca="1"/>
        <v>9.3383393724301808E-2</v>
      </c>
      <c r="J73" s="37">
        <f ca="1"/>
        <v>9.6922624346452851E-2</v>
      </c>
      <c r="K73" s="37">
        <f ca="1"/>
        <v>0.10059599180918342</v>
      </c>
      <c r="L73" s="37">
        <f ca="1"/>
        <v>0.10440857989875148</v>
      </c>
      <c r="M73" s="37">
        <f ca="1"/>
        <v>0.10836566507691414</v>
      </c>
      <c r="N73" s="37">
        <f ca="1"/>
        <v>0.1124727237833292</v>
      </c>
    </row>
    <row r="74" spans="2:14" ht="15" thickBot="1" x14ac:dyDescent="0.4">
      <c r="B74" s="38" t="str">
        <f ca="1"/>
        <v>pipe PEHD  110mm</v>
      </c>
      <c r="C74" s="39" t="str">
        <f ca="1"/>
        <v>EUR/m/year</v>
      </c>
      <c r="D74" s="37">
        <f ca="1"/>
        <v>0.13208264891142968</v>
      </c>
      <c r="E74" s="37">
        <f ca="1"/>
        <v>0.13708858130517287</v>
      </c>
      <c r="F74" s="37">
        <f ca="1"/>
        <v>0.14228423853663894</v>
      </c>
      <c r="G74" s="37">
        <f ca="1"/>
        <v>0.14767681117717751</v>
      </c>
      <c r="H74" s="37">
        <f ca="1"/>
        <v>0.15327376232079257</v>
      </c>
      <c r="I74" s="37">
        <f ca="1"/>
        <v>0.1590828379127506</v>
      </c>
      <c r="J74" s="37">
        <f ca="1"/>
        <v>0.16511207746964388</v>
      </c>
      <c r="K74" s="37">
        <f ca="1"/>
        <v>0.1713698252057434</v>
      </c>
      <c r="L74" s="37">
        <f ca="1"/>
        <v>0.17786474158104107</v>
      </c>
      <c r="M74" s="37">
        <f ca="1"/>
        <v>0.18460581528696249</v>
      </c>
      <c r="N74" s="37">
        <f ca="1"/>
        <v>0.19160237568633842</v>
      </c>
    </row>
    <row r="75" spans="2:14" ht="15" thickBot="1" x14ac:dyDescent="0.4">
      <c r="B75" s="38" t="str">
        <f ca="1"/>
        <v>pipe PVC 110 mm</v>
      </c>
      <c r="C75" s="39" t="str">
        <f ca="1"/>
        <v>EUR/m/year</v>
      </c>
      <c r="D75" s="37">
        <f ca="1"/>
        <v>9.989214036982294E-2</v>
      </c>
      <c r="E75" s="37">
        <f ca="1"/>
        <v>0.10367805248983922</v>
      </c>
      <c r="F75" s="37">
        <f ca="1"/>
        <v>0.10760745067920413</v>
      </c>
      <c r="G75" s="37">
        <f ca="1"/>
        <v>0.11168577305994597</v>
      </c>
      <c r="H75" s="37">
        <f ca="1"/>
        <v>0.11591866385891794</v>
      </c>
      <c r="I75" s="37">
        <f ca="1"/>
        <v>0.12031198121917093</v>
      </c>
      <c r="J75" s="37">
        <f ca="1"/>
        <v>0.1248718053073775</v>
      </c>
      <c r="K75" s="37">
        <f ca="1"/>
        <v>0.12960444672852711</v>
      </c>
      <c r="L75" s="37">
        <f ca="1"/>
        <v>0.13451645525953831</v>
      </c>
      <c r="M75" s="37">
        <f ca="1"/>
        <v>0.13961462891387477</v>
      </c>
      <c r="N75" s="37">
        <f ca="1"/>
        <v>0.14490602334971067</v>
      </c>
    </row>
    <row r="76" spans="2:14" ht="15" thickBot="1" x14ac:dyDescent="0.4">
      <c r="B76" s="38" t="str">
        <f ca="1"/>
        <v>pipe PEHD  75mm</v>
      </c>
      <c r="C76" s="39" t="str">
        <f ca="1"/>
        <v>EUR/m/year</v>
      </c>
      <c r="D76" s="37">
        <f ca="1"/>
        <v>0.10140417558217718</v>
      </c>
      <c r="E76" s="37">
        <f ca="1"/>
        <v>0.1052473938367417</v>
      </c>
      <c r="F76" s="37">
        <f ca="1"/>
        <v>0.10923627006315421</v>
      </c>
      <c r="G76" s="37">
        <f ca="1"/>
        <v>0.11337632469854775</v>
      </c>
      <c r="H76" s="37">
        <f ca="1"/>
        <v>0.11767328740462273</v>
      </c>
      <c r="I76" s="37">
        <f ca="1"/>
        <v>0.12213310499725792</v>
      </c>
      <c r="J76" s="37">
        <f ca="1"/>
        <v>0.126761949676654</v>
      </c>
      <c r="K76" s="37">
        <f ca="1"/>
        <v>0.1315662275693992</v>
      </c>
      <c r="L76" s="37">
        <f ca="1"/>
        <v>0.13655258759427941</v>
      </c>
      <c r="M76" s="37">
        <f ca="1"/>
        <v>0.14172793066410264</v>
      </c>
      <c r="N76" s="37">
        <f ca="1"/>
        <v>0.14709941923627212</v>
      </c>
    </row>
    <row r="77" spans="2:14" ht="15" thickBot="1" x14ac:dyDescent="0.4">
      <c r="B77" s="38" t="str">
        <f ca="1"/>
        <v>pipe FD flexible 50mm</v>
      </c>
      <c r="C77" s="39" t="str">
        <f ca="1"/>
        <v>EUR/m/year</v>
      </c>
      <c r="D77" s="37">
        <f ca="1"/>
        <v>5.4120469017307993E-2</v>
      </c>
      <c r="E77" s="37">
        <f ca="1"/>
        <v>5.6171634793063974E-2</v>
      </c>
      <c r="F77" s="37">
        <f ca="1"/>
        <v>5.83005397517211E-2</v>
      </c>
      <c r="G77" s="37">
        <f ca="1"/>
        <v>6.0510130208311329E-2</v>
      </c>
      <c r="H77" s="37">
        <f ca="1"/>
        <v>6.2803464143206339E-2</v>
      </c>
      <c r="I77" s="37">
        <f ca="1"/>
        <v>6.518371543423386E-2</v>
      </c>
      <c r="J77" s="37">
        <f ca="1"/>
        <v>6.7654178249191316E-2</v>
      </c>
      <c r="K77" s="37">
        <f ca="1"/>
        <v>7.0218271604835666E-2</v>
      </c>
      <c r="L77" s="37">
        <f ca="1"/>
        <v>7.287954409865896E-2</v>
      </c>
      <c r="M77" s="37">
        <f ca="1"/>
        <v>7.5641678819998129E-2</v>
      </c>
      <c r="N77" s="37">
        <f ca="1"/>
        <v>7.8508498447276046E-2</v>
      </c>
    </row>
    <row r="78" spans="2:14" ht="15" thickBot="1" x14ac:dyDescent="0.4">
      <c r="B78" s="38" t="str">
        <f ca="1"/>
        <v>pipe PEHD  50mm</v>
      </c>
      <c r="C78" s="39" t="str">
        <f ca="1"/>
        <v>EUR/m/year</v>
      </c>
      <c r="D78" s="37">
        <f ca="1"/>
        <v>6.2014390460650062E-2</v>
      </c>
      <c r="E78" s="37">
        <f ca="1"/>
        <v>6.4364735859108693E-2</v>
      </c>
      <c r="F78" s="37">
        <f ca="1"/>
        <v>6.6804159348168926E-2</v>
      </c>
      <c r="G78" s="37">
        <f ca="1"/>
        <v>6.9336036987464517E-2</v>
      </c>
      <c r="H78" s="37">
        <f ca="1"/>
        <v>7.1963872789289438E-2</v>
      </c>
      <c r="I78" s="37">
        <f ca="1"/>
        <v>7.4691303568003492E-2</v>
      </c>
      <c r="J78" s="37">
        <f ca="1"/>
        <v>7.7522103973230838E-2</v>
      </c>
      <c r="K78" s="37">
        <f ca="1"/>
        <v>8.0460191713816284E-2</v>
      </c>
      <c r="L78" s="37">
        <f ca="1"/>
        <v>8.3509632979769932E-2</v>
      </c>
      <c r="M78" s="37">
        <f ca="1"/>
        <v>8.6674648069703222E-2</v>
      </c>
      <c r="N78" s="37">
        <f ca="1"/>
        <v>8.9959617231544969E-2</v>
      </c>
    </row>
    <row r="79" spans="2:14" ht="15" thickBot="1" x14ac:dyDescent="0.4">
      <c r="B79" s="38" t="str">
        <f ca="1"/>
        <v>pipe FD flexible 40mm</v>
      </c>
      <c r="C79" s="39" t="str">
        <f ca="1"/>
        <v>EUR/m/year</v>
      </c>
      <c r="D79" s="37">
        <f ca="1"/>
        <v>5.4766660173263926E-2</v>
      </c>
      <c r="E79" s="37">
        <f ca="1"/>
        <v>5.6842316593830627E-2</v>
      </c>
      <c r="F79" s="37">
        <f ca="1"/>
        <v>5.8996640392736804E-2</v>
      </c>
      <c r="G79" s="37">
        <f ca="1"/>
        <v>6.1232613063621537E-2</v>
      </c>
      <c r="H79" s="37">
        <f ca="1"/>
        <v>6.3553329098732791E-2</v>
      </c>
      <c r="I79" s="37">
        <f ca="1"/>
        <v>6.5962000271574769E-2</v>
      </c>
      <c r="J79" s="37">
        <f ca="1"/>
        <v>6.846196008186746E-2</v>
      </c>
      <c r="K79" s="37">
        <f ca="1"/>
        <v>7.1056668368970233E-2</v>
      </c>
      <c r="L79" s="37">
        <f ca="1"/>
        <v>7.3749716100154211E-2</v>
      </c>
      <c r="M79" s="37">
        <f ca="1"/>
        <v>7.6544830340350062E-2</v>
      </c>
      <c r="N79" s="37">
        <f ca="1"/>
        <v>7.9445879410249332E-2</v>
      </c>
    </row>
    <row r="80" spans="2:14" ht="15" thickBot="1" x14ac:dyDescent="0.4">
      <c r="B80" s="38" t="str">
        <f ca="1"/>
        <v>pipe PEHD  40mm</v>
      </c>
      <c r="C80" s="39" t="str">
        <f ca="1"/>
        <v>EUR/m/year</v>
      </c>
      <c r="D80" s="37">
        <f ca="1"/>
        <v>5.5028203464879688E-2</v>
      </c>
      <c r="E80" s="37">
        <f ca="1"/>
        <v>5.7113772376198628E-2</v>
      </c>
      <c r="F80" s="37">
        <f ca="1"/>
        <v>5.9278384349256565E-2</v>
      </c>
      <c r="G80" s="37">
        <f ca="1"/>
        <v>6.1525035116093398E-2</v>
      </c>
      <c r="H80" s="37">
        <f ca="1"/>
        <v>6.3856833946993319E-2</v>
      </c>
      <c r="I80" s="37">
        <f ca="1"/>
        <v>6.6277007953584377E-2</v>
      </c>
      <c r="J80" s="37">
        <f ca="1"/>
        <v>6.8788906555025217E-2</v>
      </c>
      <c r="K80" s="37">
        <f ca="1"/>
        <v>7.1396006113460683E-2</v>
      </c>
      <c r="L80" s="37">
        <f ca="1"/>
        <v>7.4101914745160841E-2</v>
      </c>
      <c r="M80" s="37">
        <f ca="1"/>
        <v>7.6910377314002437E-2</v>
      </c>
      <c r="N80" s="37">
        <f ca="1"/>
        <v>7.9825280614203159E-2</v>
      </c>
    </row>
    <row r="81" spans="2:14" ht="15" thickBot="1" x14ac:dyDescent="0.4">
      <c r="B81" s="38" t="str">
        <f ca="1"/>
        <v>pipe PEHD  32mm</v>
      </c>
      <c r="C81" s="39" t="str">
        <f ca="1"/>
        <v>EUR/m/year</v>
      </c>
      <c r="D81" s="37">
        <f ca="1"/>
        <v>5.0471994554594661E-2</v>
      </c>
      <c r="E81" s="37">
        <f ca="1"/>
        <v>5.2384883148213809E-2</v>
      </c>
      <c r="F81" s="37">
        <f ca="1"/>
        <v>5.4370270219531107E-2</v>
      </c>
      <c r="G81" s="37">
        <f ca="1"/>
        <v>5.6430903460851341E-2</v>
      </c>
      <c r="H81" s="37">
        <f ca="1"/>
        <v>5.8569634702017613E-2</v>
      </c>
      <c r="I81" s="37">
        <f ca="1"/>
        <v>6.0789423857224072E-2</v>
      </c>
      <c r="J81" s="37">
        <f ca="1"/>
        <v>6.3093343021412882E-2</v>
      </c>
      <c r="K81" s="37">
        <f ca="1"/>
        <v>6.548458072192441E-2</v>
      </c>
      <c r="L81" s="37">
        <f ca="1"/>
        <v>6.7966446331285374E-2</v>
      </c>
      <c r="M81" s="37">
        <f ca="1"/>
        <v>7.0542374647241071E-2</v>
      </c>
      <c r="N81" s="37">
        <f ca="1"/>
        <v>7.3215930646371524E-2</v>
      </c>
    </row>
    <row r="82" spans="2:14" ht="15" thickBot="1" x14ac:dyDescent="0.4">
      <c r="B82" s="38" t="str">
        <f ca="1"/>
        <v>pipe PEHD  25mm</v>
      </c>
      <c r="C82" s="39" t="str">
        <f ca="1"/>
        <v>EUR/m/year</v>
      </c>
      <c r="D82" s="37">
        <f ca="1"/>
        <v>3.7095323184000467E-2</v>
      </c>
      <c r="E82" s="37">
        <f ca="1"/>
        <v>3.8501235932674079E-2</v>
      </c>
      <c r="F82" s="37">
        <f ca="1"/>
        <v>3.9960432774522429E-2</v>
      </c>
      <c r="G82" s="37">
        <f ca="1"/>
        <v>4.1474933176676838E-2</v>
      </c>
      <c r="H82" s="37">
        <f ca="1"/>
        <v>4.3046833144072885E-2</v>
      </c>
      <c r="I82" s="37">
        <f ca="1"/>
        <v>4.4678308120233254E-2</v>
      </c>
      <c r="J82" s="37">
        <f ca="1"/>
        <v>4.6371615997990091E-2</v>
      </c>
      <c r="K82" s="37">
        <f ca="1"/>
        <v>4.8129100244313924E-2</v>
      </c>
      <c r="L82" s="37">
        <f ca="1"/>
        <v>4.9953193143573424E-2</v>
      </c>
      <c r="M82" s="37">
        <f ca="1"/>
        <v>5.1846419163714845E-2</v>
      </c>
      <c r="N82" s="37">
        <f ca="1"/>
        <v>5.3811398450019643E-2</v>
      </c>
    </row>
    <row r="83" spans="2:14" ht="15" thickBot="1" x14ac:dyDescent="0.4">
      <c r="B83" s="38" t="str">
        <f ca="1"/>
        <v>pipe PEHD  20mm</v>
      </c>
      <c r="C83" s="39" t="str">
        <f ca="1"/>
        <v>EUR/m/year</v>
      </c>
      <c r="D83" s="37">
        <f ca="1"/>
        <v>3.588033414125779E-2</v>
      </c>
      <c r="E83" s="37">
        <f ca="1"/>
        <v>3.7240198805211462E-2</v>
      </c>
      <c r="F83" s="37">
        <f ca="1"/>
        <v>3.8651602339928981E-2</v>
      </c>
      <c r="G83" s="37">
        <f ca="1"/>
        <v>4.011649806861229E-2</v>
      </c>
      <c r="H83" s="37">
        <f ca="1"/>
        <v>4.1636913345412696E-2</v>
      </c>
      <c r="I83" s="37">
        <f ca="1"/>
        <v>4.3214952361203839E-2</v>
      </c>
      <c r="J83" s="37">
        <f ca="1"/>
        <v>4.4852799055693462E-2</v>
      </c>
      <c r="K83" s="37">
        <f ca="1"/>
        <v>4.6552720139904247E-2</v>
      </c>
      <c r="L83" s="37">
        <f ca="1"/>
        <v>4.8317068233206632E-2</v>
      </c>
      <c r="M83" s="37">
        <f ca="1"/>
        <v>5.0148285119245156E-2</v>
      </c>
      <c r="N83" s="37">
        <f ca="1"/>
        <v>5.2048905125264548E-2</v>
      </c>
    </row>
    <row r="84" spans="2:14" ht="15" thickBot="1" x14ac:dyDescent="0.4">
      <c r="B84" s="38" t="str">
        <f ca="1"/>
        <v>Micro tube   16mm</v>
      </c>
      <c r="C84" s="39" t="str">
        <f ca="1"/>
        <v>EUR/m/year</v>
      </c>
      <c r="D84" s="37">
        <f ca="1"/>
        <v>4.0398385671193901E-2</v>
      </c>
      <c r="E84" s="37">
        <f ca="1"/>
        <v>4.1929484488132149E-2</v>
      </c>
      <c r="F84" s="37">
        <f ca="1"/>
        <v>4.3518611950232364E-2</v>
      </c>
      <c r="G84" s="37">
        <f ca="1"/>
        <v>4.5167967343146175E-2</v>
      </c>
      <c r="H84" s="37">
        <f ca="1"/>
        <v>4.6879833305451417E-2</v>
      </c>
      <c r="I84" s="37">
        <f ca="1"/>
        <v>4.8656578987728023E-2</v>
      </c>
      <c r="J84" s="37">
        <f ca="1"/>
        <v>5.0500663331362917E-2</v>
      </c>
      <c r="K84" s="37">
        <f ca="1"/>
        <v>5.2414638471621582E-2</v>
      </c>
      <c r="L84" s="37">
        <f ca="1"/>
        <v>5.440115326969603E-2</v>
      </c>
      <c r="M84" s="37">
        <f ca="1"/>
        <v>5.6462956978617508E-2</v>
      </c>
      <c r="N84" s="37">
        <f ca="1"/>
        <v>5.860290304810712E-2</v>
      </c>
    </row>
    <row r="85" spans="2:14" ht="15" thickBot="1" x14ac:dyDescent="0.4">
      <c r="B85" s="38" t="str">
        <f ca="1"/>
        <v>Micro tube   12mm</v>
      </c>
      <c r="C85" s="39" t="str">
        <f ca="1"/>
        <v>EUR/m/year</v>
      </c>
      <c r="D85" s="37">
        <f ca="1"/>
        <v>3.7664660325022879E-2</v>
      </c>
      <c r="E85" s="37">
        <f ca="1"/>
        <v>3.9092150951341262E-2</v>
      </c>
      <c r="F85" s="37">
        <f ca="1"/>
        <v>4.0573743472397089E-2</v>
      </c>
      <c r="G85" s="37">
        <f ca="1"/>
        <v>4.211148835000094E-2</v>
      </c>
      <c r="H85" s="37">
        <f ca="1"/>
        <v>4.3707513758465974E-2</v>
      </c>
      <c r="I85" s="37">
        <f ca="1"/>
        <v>4.536402852991183E-2</v>
      </c>
      <c r="J85" s="37">
        <f ca="1"/>
        <v>4.7083325211195494E-2</v>
      </c>
      <c r="K85" s="37">
        <f ca="1"/>
        <v>4.8867783236699797E-2</v>
      </c>
      <c r="L85" s="37">
        <f ca="1"/>
        <v>5.0719872221370726E-2</v>
      </c>
      <c r="M85" s="37">
        <f ca="1"/>
        <v>5.2642155378560686E-2</v>
      </c>
      <c r="N85" s="37">
        <f ca="1"/>
        <v>5.4637293067408138E-2</v>
      </c>
    </row>
    <row r="86" spans="2:14" ht="15" thickBot="1" x14ac:dyDescent="0.4">
      <c r="B86" s="38" t="str">
        <f ca="1"/>
        <v>Micro tube   10mm</v>
      </c>
      <c r="C86" s="39" t="str">
        <f ca="1"/>
        <v>EUR/m/year</v>
      </c>
      <c r="D86" s="37">
        <f ca="1"/>
        <v>3.4627187718166197E-2</v>
      </c>
      <c r="E86" s="37">
        <f ca="1"/>
        <v>3.59395581326847E-2</v>
      </c>
      <c r="F86" s="37">
        <f ca="1"/>
        <v>3.7301667385913451E-2</v>
      </c>
      <c r="G86" s="37">
        <f ca="1"/>
        <v>3.8715400579839576E-2</v>
      </c>
      <c r="H86" s="37">
        <f ca="1"/>
        <v>4.0182714261815494E-2</v>
      </c>
      <c r="I86" s="37">
        <f ca="1"/>
        <v>4.1705639132338303E-2</v>
      </c>
      <c r="J86" s="37">
        <f ca="1"/>
        <v>4.3286282855453925E-2</v>
      </c>
      <c r="K86" s="37">
        <f ca="1"/>
        <v>4.492683297567563E-2</v>
      </c>
      <c r="L86" s="37">
        <f ca="1"/>
        <v>4.6629559945453744E-2</v>
      </c>
      <c r="M86" s="37">
        <f ca="1"/>
        <v>4.8396820267386439E-2</v>
      </c>
      <c r="N86" s="37">
        <f ca="1"/>
        <v>5.0231059755520384E-2</v>
      </c>
    </row>
    <row r="87" spans="2:14" ht="15" thickBot="1" x14ac:dyDescent="0.4">
      <c r="B87" s="38" t="str">
        <f ca="1"/>
        <v>Micro tube   7mm</v>
      </c>
      <c r="C87" s="39" t="str">
        <f ca="1"/>
        <v>EUR/m/year</v>
      </c>
      <c r="D87" s="37">
        <f ca="1"/>
        <v>3.4627187718166197E-2</v>
      </c>
      <c r="E87" s="37">
        <f ca="1"/>
        <v>3.59395581326847E-2</v>
      </c>
      <c r="F87" s="37">
        <f ca="1"/>
        <v>3.7301667385913451E-2</v>
      </c>
      <c r="G87" s="37">
        <f ca="1"/>
        <v>3.8715400579839576E-2</v>
      </c>
      <c r="H87" s="37">
        <f ca="1"/>
        <v>4.0182714261815494E-2</v>
      </c>
      <c r="I87" s="37">
        <f ca="1"/>
        <v>4.1705639132338303E-2</v>
      </c>
      <c r="J87" s="37">
        <f ca="1"/>
        <v>4.3286282855453925E-2</v>
      </c>
      <c r="K87" s="37">
        <f ca="1"/>
        <v>4.492683297567563E-2</v>
      </c>
      <c r="L87" s="37">
        <f ca="1"/>
        <v>4.6629559945453744E-2</v>
      </c>
      <c r="M87" s="37">
        <f ca="1"/>
        <v>4.8396820267386439E-2</v>
      </c>
      <c r="N87" s="37">
        <f ca="1"/>
        <v>5.0231059755520384E-2</v>
      </c>
    </row>
    <row r="88" spans="2:14" x14ac:dyDescent="0.35">
      <c r="B88" s="38" t="str">
        <f ca="1"/>
        <v>Micro tube Inst.   5mm</v>
      </c>
      <c r="C88" s="39" t="str">
        <f ca="1"/>
        <v>EUR/m/year</v>
      </c>
      <c r="D88" s="37">
        <f ca="1"/>
        <v>3.3108451414737852E-2</v>
      </c>
      <c r="E88" s="37">
        <f ca="1"/>
        <v>3.4363261723356422E-2</v>
      </c>
      <c r="F88" s="37">
        <f ca="1"/>
        <v>3.5665629342671631E-2</v>
      </c>
      <c r="G88" s="37">
        <f ca="1"/>
        <v>3.7017356694758891E-2</v>
      </c>
      <c r="H88" s="37">
        <f ca="1"/>
        <v>3.8420314513490247E-2</v>
      </c>
      <c r="I88" s="37">
        <f ca="1"/>
        <v>3.9876444433551539E-2</v>
      </c>
      <c r="J88" s="37">
        <f ca="1"/>
        <v>4.1387761677583138E-2</v>
      </c>
      <c r="K88" s="37">
        <f ca="1"/>
        <v>4.2956357845163537E-2</v>
      </c>
      <c r="L88" s="37">
        <f ca="1"/>
        <v>4.4584403807495239E-2</v>
      </c>
      <c r="M88" s="37">
        <f ca="1"/>
        <v>4.6274152711799306E-2</v>
      </c>
      <c r="N88" s="37">
        <f ca="1"/>
        <v>4.802794309957651E-2</v>
      </c>
    </row>
    <row r="90" spans="2:14" x14ac:dyDescent="0.35">
      <c r="B90" s="35" t="s">
        <v>50</v>
      </c>
    </row>
    <row r="91" spans="2:14" ht="15" thickBot="1" x14ac:dyDescent="0.4">
      <c r="B91" s="21" t="s">
        <v>47</v>
      </c>
      <c r="C91" s="21" t="s">
        <v>30</v>
      </c>
      <c r="D91" s="21">
        <f t="array" aca="1" ref="D91:N91" ca="1">time.vector</f>
        <v>2017</v>
      </c>
      <c r="E91" s="21">
        <f ca="1"/>
        <v>2018</v>
      </c>
      <c r="F91" s="21">
        <f ca="1"/>
        <v>2019</v>
      </c>
      <c r="G91" s="21">
        <f ca="1"/>
        <v>2020</v>
      </c>
      <c r="H91" s="21">
        <f ca="1"/>
        <v>2021</v>
      </c>
      <c r="I91" s="21">
        <f ca="1"/>
        <v>2022</v>
      </c>
      <c r="J91" s="21">
        <f ca="1"/>
        <v>2023</v>
      </c>
      <c r="K91" s="21">
        <f ca="1"/>
        <v>2024</v>
      </c>
      <c r="L91" s="21">
        <f ca="1"/>
        <v>2025</v>
      </c>
      <c r="M91" s="21">
        <f ca="1"/>
        <v>2026</v>
      </c>
      <c r="N91" s="21">
        <f ca="1"/>
        <v>2027</v>
      </c>
    </row>
    <row r="92" spans="2:14" ht="15" thickBot="1" x14ac:dyDescent="0.4">
      <c r="B92" s="25" t="str">
        <f t="array" aca="1" ref="B92:C107" ca="1">B73:C88</f>
        <v>pipe FD flexible 110mm</v>
      </c>
      <c r="C92" s="36" t="str">
        <f ca="1"/>
        <v>EUR/m/year</v>
      </c>
      <c r="D92" s="40">
        <f t="array" aca="1" ref="D92:I107" ca="1">$I$54:$I$69*$C$9*(1+$C$13+$C$12)</f>
        <v>0.1158714696913077</v>
      </c>
      <c r="E92" s="41">
        <f ca="1"/>
        <v>0.1158714696913077</v>
      </c>
      <c r="F92" s="41">
        <f ca="1"/>
        <v>0.1158714696913077</v>
      </c>
      <c r="G92" s="41">
        <f ca="1"/>
        <v>0.1158714696913077</v>
      </c>
      <c r="H92" s="41">
        <f ca="1"/>
        <v>0.1158714696913077</v>
      </c>
      <c r="I92" s="41">
        <f ca="1"/>
        <v>0.1158714696913077</v>
      </c>
      <c r="J92" s="41">
        <f ca="1">I92*(1+J$28)</f>
        <v>0.12514118726661233</v>
      </c>
      <c r="K92" s="41">
        <f t="shared" ref="K92:N92" ca="1" si="6">J92*(1+K$28)</f>
        <v>0.12814457576101104</v>
      </c>
      <c r="L92" s="41">
        <f t="shared" ca="1" si="6"/>
        <v>0.13019488897318723</v>
      </c>
      <c r="M92" s="41">
        <f t="shared" ca="1" si="6"/>
        <v>0.13227800719675822</v>
      </c>
      <c r="N92" s="41">
        <f t="shared" ca="1" si="6"/>
        <v>0.13439445531190636</v>
      </c>
    </row>
    <row r="93" spans="2:14" ht="15" thickBot="1" x14ac:dyDescent="0.4">
      <c r="B93" s="38" t="str">
        <f ca="1"/>
        <v>pipe PEHD  110mm</v>
      </c>
      <c r="C93" s="39" t="str">
        <f ca="1"/>
        <v>EUR/m/year</v>
      </c>
      <c r="D93" s="42">
        <f ca="1"/>
        <v>0.19739229317404328</v>
      </c>
      <c r="E93" s="43">
        <f ca="1"/>
        <v>0.19739229317404328</v>
      </c>
      <c r="F93" s="43">
        <f ca="1"/>
        <v>0.19739229317404328</v>
      </c>
      <c r="G93" s="43">
        <f ca="1"/>
        <v>0.19739229317404328</v>
      </c>
      <c r="H93" s="43">
        <f ca="1"/>
        <v>0.19739229317404328</v>
      </c>
      <c r="I93" s="43">
        <f ca="1"/>
        <v>0.19739229317404328</v>
      </c>
      <c r="J93" s="41">
        <f t="shared" ref="J93:N93" ca="1" si="7">I93*(1+J$28)</f>
        <v>0.21318367662796675</v>
      </c>
      <c r="K93" s="41">
        <f t="shared" ca="1" si="7"/>
        <v>0.21830008486703795</v>
      </c>
      <c r="L93" s="41">
        <f t="shared" ca="1" si="7"/>
        <v>0.22179288622491056</v>
      </c>
      <c r="M93" s="41">
        <f t="shared" ca="1" si="7"/>
        <v>0.22534157240450914</v>
      </c>
      <c r="N93" s="41">
        <f t="shared" ca="1" si="7"/>
        <v>0.22894703756298129</v>
      </c>
    </row>
    <row r="94" spans="2:14" ht="15" thickBot="1" x14ac:dyDescent="0.4">
      <c r="B94" s="38" t="str">
        <f ca="1"/>
        <v>pipe PVC 110 mm</v>
      </c>
      <c r="C94" s="39" t="str">
        <f ca="1"/>
        <v>EUR/m/year</v>
      </c>
      <c r="D94" s="42">
        <f ca="1"/>
        <v>0.1492848517210234</v>
      </c>
      <c r="E94" s="43">
        <f ca="1"/>
        <v>0.1492848517210234</v>
      </c>
      <c r="F94" s="43">
        <f ca="1"/>
        <v>0.1492848517210234</v>
      </c>
      <c r="G94" s="43">
        <f ca="1"/>
        <v>0.1492848517210234</v>
      </c>
      <c r="H94" s="43">
        <f ca="1"/>
        <v>0.1492848517210234</v>
      </c>
      <c r="I94" s="43">
        <f ca="1"/>
        <v>0.1492848517210234</v>
      </c>
      <c r="J94" s="41">
        <f t="shared" ref="J94:N94" ca="1" si="8">I94*(1+J$28)</f>
        <v>0.16122763985870528</v>
      </c>
      <c r="K94" s="41">
        <f t="shared" ca="1" si="8"/>
        <v>0.16509710321531421</v>
      </c>
      <c r="L94" s="41">
        <f t="shared" ca="1" si="8"/>
        <v>0.16773865686675923</v>
      </c>
      <c r="M94" s="41">
        <f t="shared" ca="1" si="8"/>
        <v>0.17042247537662739</v>
      </c>
      <c r="N94" s="41">
        <f t="shared" ca="1" si="8"/>
        <v>0.17314923498265342</v>
      </c>
    </row>
    <row r="95" spans="2:14" ht="15" thickBot="1" x14ac:dyDescent="0.4">
      <c r="B95" s="38" t="str">
        <f ca="1"/>
        <v>pipe PEHD  75mm</v>
      </c>
      <c r="C95" s="39" t="str">
        <f ca="1"/>
        <v>EUR/m/year</v>
      </c>
      <c r="D95" s="42">
        <f ca="1"/>
        <v>0.15154452852479985</v>
      </c>
      <c r="E95" s="43">
        <f ca="1"/>
        <v>0.15154452852479985</v>
      </c>
      <c r="F95" s="43">
        <f ca="1"/>
        <v>0.15154452852479985</v>
      </c>
      <c r="G95" s="43">
        <f ca="1"/>
        <v>0.15154452852479985</v>
      </c>
      <c r="H95" s="43">
        <f ca="1"/>
        <v>0.15154452852479985</v>
      </c>
      <c r="I95" s="43">
        <f ca="1"/>
        <v>0.15154452852479985</v>
      </c>
      <c r="J95" s="41">
        <f t="shared" ref="J95:N95" ca="1" si="9">I95*(1+J$28)</f>
        <v>0.16366809080678385</v>
      </c>
      <c r="K95" s="41">
        <f t="shared" ca="1" si="9"/>
        <v>0.16759612498614668</v>
      </c>
      <c r="L95" s="41">
        <f t="shared" ca="1" si="9"/>
        <v>0.17027766298592503</v>
      </c>
      <c r="M95" s="41">
        <f t="shared" ca="1" si="9"/>
        <v>0.17300210559369983</v>
      </c>
      <c r="N95" s="41">
        <f t="shared" ca="1" si="9"/>
        <v>0.17577013928319904</v>
      </c>
    </row>
    <row r="96" spans="2:14" ht="15" thickBot="1" x14ac:dyDescent="0.4">
      <c r="B96" s="38" t="str">
        <f ca="1"/>
        <v>pipe FD flexible 50mm</v>
      </c>
      <c r="C96" s="39" t="str">
        <f ca="1"/>
        <v>EUR/m/year</v>
      </c>
      <c r="D96" s="42">
        <f ca="1"/>
        <v>8.0880899762578479E-2</v>
      </c>
      <c r="E96" s="43">
        <f ca="1"/>
        <v>8.0880899762578479E-2</v>
      </c>
      <c r="F96" s="43">
        <f ca="1"/>
        <v>8.0880899762578479E-2</v>
      </c>
      <c r="G96" s="43">
        <f ca="1"/>
        <v>8.0880899762578479E-2</v>
      </c>
      <c r="H96" s="43">
        <f ca="1"/>
        <v>8.0880899762578479E-2</v>
      </c>
      <c r="I96" s="43">
        <f ca="1"/>
        <v>8.0880899762578479E-2</v>
      </c>
      <c r="J96" s="41">
        <f t="shared" ref="J96:N96" ca="1" si="10">I96*(1+J$28)</f>
        <v>8.735137174358476E-2</v>
      </c>
      <c r="K96" s="41">
        <f t="shared" ca="1" si="10"/>
        <v>8.94478046654308E-2</v>
      </c>
      <c r="L96" s="41">
        <f t="shared" ca="1" si="10"/>
        <v>9.0878969540077695E-2</v>
      </c>
      <c r="M96" s="41">
        <f t="shared" ca="1" si="10"/>
        <v>9.2333033052718935E-2</v>
      </c>
      <c r="N96" s="41">
        <f t="shared" ca="1" si="10"/>
        <v>9.3810361581562446E-2</v>
      </c>
    </row>
    <row r="97" spans="2:23" ht="15" thickBot="1" x14ac:dyDescent="0.4">
      <c r="B97" s="38" t="str">
        <f ca="1"/>
        <v>pipe PEHD  50mm</v>
      </c>
      <c r="C97" s="39" t="str">
        <f ca="1"/>
        <v>EUR/m/year</v>
      </c>
      <c r="D97" s="42">
        <f ca="1"/>
        <v>9.2678053050153128E-2</v>
      </c>
      <c r="E97" s="43">
        <f ca="1"/>
        <v>9.2678053050153128E-2</v>
      </c>
      <c r="F97" s="43">
        <f ca="1"/>
        <v>9.2678053050153128E-2</v>
      </c>
      <c r="G97" s="43">
        <f ca="1"/>
        <v>9.2678053050153128E-2</v>
      </c>
      <c r="H97" s="43">
        <f ca="1"/>
        <v>9.2678053050153128E-2</v>
      </c>
      <c r="I97" s="43">
        <f ca="1"/>
        <v>9.2678053050153128E-2</v>
      </c>
      <c r="J97" s="41">
        <f t="shared" ref="J97:N97" ca="1" si="11">I97*(1+J$28)</f>
        <v>0.10009229729416538</v>
      </c>
      <c r="K97" s="41">
        <f t="shared" ca="1" si="11"/>
        <v>0.10249451242922536</v>
      </c>
      <c r="L97" s="41">
        <f t="shared" ca="1" si="11"/>
        <v>0.10413442462809297</v>
      </c>
      <c r="M97" s="41">
        <f t="shared" ca="1" si="11"/>
        <v>0.10580057542214245</v>
      </c>
      <c r="N97" s="41">
        <f t="shared" ca="1" si="11"/>
        <v>0.10749338462889674</v>
      </c>
    </row>
    <row r="98" spans="2:23" ht="15" thickBot="1" x14ac:dyDescent="0.4">
      <c r="B98" s="38" t="str">
        <f ca="1"/>
        <v>pipe FD flexible 40mm</v>
      </c>
      <c r="C98" s="39" t="str">
        <f ca="1"/>
        <v>EUR/m/year</v>
      </c>
      <c r="D98" s="42">
        <f ca="1"/>
        <v>8.1846606879706768E-2</v>
      </c>
      <c r="E98" s="43">
        <f ca="1"/>
        <v>8.1846606879706768E-2</v>
      </c>
      <c r="F98" s="43">
        <f ca="1"/>
        <v>8.1846606879706768E-2</v>
      </c>
      <c r="G98" s="43">
        <f ca="1"/>
        <v>8.1846606879706768E-2</v>
      </c>
      <c r="H98" s="43">
        <f ca="1"/>
        <v>8.1846606879706768E-2</v>
      </c>
      <c r="I98" s="43">
        <f ca="1"/>
        <v>8.1846606879706768E-2</v>
      </c>
      <c r="J98" s="41">
        <f t="shared" ref="J98:N98" ca="1" si="12">I98*(1+J$28)</f>
        <v>8.8394335430083321E-2</v>
      </c>
      <c r="K98" s="41">
        <f t="shared" ca="1" si="12"/>
        <v>9.0515799480405321E-2</v>
      </c>
      <c r="L98" s="41">
        <f t="shared" ca="1" si="12"/>
        <v>9.1964052272091812E-2</v>
      </c>
      <c r="M98" s="41">
        <f t="shared" ca="1" si="12"/>
        <v>9.3435477108445283E-2</v>
      </c>
      <c r="N98" s="41">
        <f t="shared" ca="1" si="12"/>
        <v>9.4930444742180403E-2</v>
      </c>
    </row>
    <row r="99" spans="2:23" ht="15" thickBot="1" x14ac:dyDescent="0.4">
      <c r="B99" s="38" t="str">
        <f ca="1"/>
        <v>pipe PEHD  40mm</v>
      </c>
      <c r="C99" s="39" t="str">
        <f ca="1"/>
        <v>EUR/m/year</v>
      </c>
      <c r="D99" s="42">
        <f ca="1"/>
        <v>8.2237472981513557E-2</v>
      </c>
      <c r="E99" s="43">
        <f ca="1"/>
        <v>8.2237472981513557E-2</v>
      </c>
      <c r="F99" s="43">
        <f ca="1"/>
        <v>8.2237472981513557E-2</v>
      </c>
      <c r="G99" s="43">
        <f ca="1"/>
        <v>8.2237472981513557E-2</v>
      </c>
      <c r="H99" s="43">
        <f ca="1"/>
        <v>8.2237472981513557E-2</v>
      </c>
      <c r="I99" s="43">
        <f ca="1"/>
        <v>8.2237472981513557E-2</v>
      </c>
      <c r="J99" s="41">
        <f t="shared" ref="J99:N99" ca="1" si="13">I99*(1+J$28)</f>
        <v>8.8816470820034646E-2</v>
      </c>
      <c r="K99" s="41">
        <f t="shared" ca="1" si="13"/>
        <v>9.0948066119715482E-2</v>
      </c>
      <c r="L99" s="41">
        <f t="shared" ca="1" si="13"/>
        <v>9.2403235177630924E-2</v>
      </c>
      <c r="M99" s="41">
        <f t="shared" ca="1" si="13"/>
        <v>9.3881686940473025E-2</v>
      </c>
      <c r="N99" s="41">
        <f t="shared" ca="1" si="13"/>
        <v>9.5383793931520591E-2</v>
      </c>
    </row>
    <row r="100" spans="2:23" ht="15" thickBot="1" x14ac:dyDescent="0.4">
      <c r="B100" s="38" t="str">
        <f ca="1"/>
        <v>pipe PEHD  32mm</v>
      </c>
      <c r="C100" s="39" t="str">
        <f ca="1"/>
        <v>EUR/m/year</v>
      </c>
      <c r="D100" s="42">
        <f ca="1"/>
        <v>7.5428399023705114E-2</v>
      </c>
      <c r="E100" s="43">
        <f ca="1"/>
        <v>7.5428399023705114E-2</v>
      </c>
      <c r="F100" s="43">
        <f ca="1"/>
        <v>7.5428399023705114E-2</v>
      </c>
      <c r="G100" s="43">
        <f ca="1"/>
        <v>7.5428399023705114E-2</v>
      </c>
      <c r="H100" s="43">
        <f ca="1"/>
        <v>7.5428399023705114E-2</v>
      </c>
      <c r="I100" s="43">
        <f ca="1"/>
        <v>7.5428399023705114E-2</v>
      </c>
      <c r="J100" s="41">
        <f t="shared" ref="J100:N100" ca="1" si="14">I100*(1+J$28)</f>
        <v>8.1462670945601529E-2</v>
      </c>
      <c r="K100" s="41">
        <f t="shared" ca="1" si="14"/>
        <v>8.3417775048295964E-2</v>
      </c>
      <c r="L100" s="41">
        <f t="shared" ca="1" si="14"/>
        <v>8.4752459449068701E-2</v>
      </c>
      <c r="M100" s="41">
        <f t="shared" ca="1" si="14"/>
        <v>8.6108498800253799E-2</v>
      </c>
      <c r="N100" s="41">
        <f t="shared" ca="1" si="14"/>
        <v>8.7486234781057867E-2</v>
      </c>
    </row>
    <row r="101" spans="2:23" ht="15" thickBot="1" x14ac:dyDescent="0.4">
      <c r="B101" s="38" t="str">
        <f ca="1"/>
        <v>pipe PEHD  25mm</v>
      </c>
      <c r="C101" s="39" t="str">
        <f ca="1"/>
        <v>EUR/m/year</v>
      </c>
      <c r="D101" s="42">
        <f ca="1"/>
        <v>5.5437492885475233E-2</v>
      </c>
      <c r="E101" s="43">
        <f ca="1"/>
        <v>5.5437492885475233E-2</v>
      </c>
      <c r="F101" s="43">
        <f ca="1"/>
        <v>5.5437492885475233E-2</v>
      </c>
      <c r="G101" s="43">
        <f ca="1"/>
        <v>5.5437492885475233E-2</v>
      </c>
      <c r="H101" s="43">
        <f ca="1"/>
        <v>5.5437492885475233E-2</v>
      </c>
      <c r="I101" s="43">
        <f ca="1"/>
        <v>5.5437492885475233E-2</v>
      </c>
      <c r="J101" s="41">
        <f t="shared" ref="J101:N101" ca="1" si="15">I101*(1+J$28)</f>
        <v>5.9872492316313253E-2</v>
      </c>
      <c r="K101" s="41">
        <f t="shared" ca="1" si="15"/>
        <v>6.1309432131904769E-2</v>
      </c>
      <c r="L101" s="41">
        <f t="shared" ca="1" si="15"/>
        <v>6.2290383046015245E-2</v>
      </c>
      <c r="M101" s="41">
        <f t="shared" ca="1" si="15"/>
        <v>6.3287029174751486E-2</v>
      </c>
      <c r="N101" s="41">
        <f t="shared" ca="1" si="15"/>
        <v>6.4299621641547511E-2</v>
      </c>
    </row>
    <row r="102" spans="2:23" ht="15" thickBot="1" x14ac:dyDescent="0.4">
      <c r="B102" s="38" t="str">
        <f ca="1"/>
        <v>pipe PEHD  20mm</v>
      </c>
      <c r="C102" s="39" t="str">
        <f ca="1"/>
        <v>EUR/m/year</v>
      </c>
      <c r="D102" s="42">
        <f ca="1"/>
        <v>5.3621739830059655E-2</v>
      </c>
      <c r="E102" s="43">
        <f ca="1"/>
        <v>5.3621739830059655E-2</v>
      </c>
      <c r="F102" s="43">
        <f ca="1"/>
        <v>5.3621739830059655E-2</v>
      </c>
      <c r="G102" s="43">
        <f ca="1"/>
        <v>5.3621739830059655E-2</v>
      </c>
      <c r="H102" s="43">
        <f ca="1"/>
        <v>5.3621739830059655E-2</v>
      </c>
      <c r="I102" s="43">
        <f ca="1"/>
        <v>5.3621739830059655E-2</v>
      </c>
      <c r="J102" s="41">
        <f t="shared" ref="J102:N102" ca="1" si="16">I102*(1+J$28)</f>
        <v>5.7911479016464429E-2</v>
      </c>
      <c r="K102" s="41">
        <f t="shared" ca="1" si="16"/>
        <v>5.9301354512859575E-2</v>
      </c>
      <c r="L102" s="41">
        <f t="shared" ca="1" si="16"/>
        <v>6.0250176185065327E-2</v>
      </c>
      <c r="M102" s="41">
        <f t="shared" ca="1" si="16"/>
        <v>6.121417900402637E-2</v>
      </c>
      <c r="N102" s="41">
        <f t="shared" ca="1" si="16"/>
        <v>6.2193605868090793E-2</v>
      </c>
    </row>
    <row r="103" spans="2:23" ht="15" thickBot="1" x14ac:dyDescent="0.4">
      <c r="B103" s="38" t="str">
        <f ca="1"/>
        <v>Micro tube   16mm</v>
      </c>
      <c r="C103" s="39" t="str">
        <f ca="1"/>
        <v>EUR/m/year</v>
      </c>
      <c r="D103" s="42">
        <f ca="1"/>
        <v>6.0373789092568117E-2</v>
      </c>
      <c r="E103" s="43">
        <f ca="1"/>
        <v>6.0373789092568117E-2</v>
      </c>
      <c r="F103" s="43">
        <f ca="1"/>
        <v>6.0373789092568117E-2</v>
      </c>
      <c r="G103" s="43">
        <f ca="1"/>
        <v>6.0373789092568117E-2</v>
      </c>
      <c r="H103" s="43">
        <f ca="1"/>
        <v>6.0373789092568117E-2</v>
      </c>
      <c r="I103" s="43">
        <f ca="1"/>
        <v>6.0373789092568117E-2</v>
      </c>
      <c r="J103" s="41">
        <f t="shared" ref="J103:N103" ca="1" si="17">I103*(1+J$28)</f>
        <v>6.5203692219973575E-2</v>
      </c>
      <c r="K103" s="41">
        <f t="shared" ca="1" si="17"/>
        <v>6.6768580833252947E-2</v>
      </c>
      <c r="L103" s="41">
        <f t="shared" ca="1" si="17"/>
        <v>6.7836878126584996E-2</v>
      </c>
      <c r="M103" s="41">
        <f t="shared" ca="1" si="17"/>
        <v>6.892226817661036E-2</v>
      </c>
      <c r="N103" s="41">
        <f t="shared" ca="1" si="17"/>
        <v>7.0025024467436123E-2</v>
      </c>
    </row>
    <row r="104" spans="2:23" ht="15" thickBot="1" x14ac:dyDescent="0.4">
      <c r="B104" s="38" t="str">
        <f ca="1"/>
        <v>Micro tube   12mm</v>
      </c>
      <c r="C104" s="39" t="str">
        <f ca="1"/>
        <v>EUR/m/year</v>
      </c>
      <c r="D104" s="42">
        <f ca="1"/>
        <v>5.6288344717883049E-2</v>
      </c>
      <c r="E104" s="43">
        <f ca="1"/>
        <v>5.6288344717883049E-2</v>
      </c>
      <c r="F104" s="43">
        <f ca="1"/>
        <v>5.6288344717883049E-2</v>
      </c>
      <c r="G104" s="43">
        <f ca="1"/>
        <v>5.6288344717883049E-2</v>
      </c>
      <c r="H104" s="43">
        <f ca="1"/>
        <v>5.6288344717883049E-2</v>
      </c>
      <c r="I104" s="43">
        <f ca="1"/>
        <v>5.6288344717883049E-2</v>
      </c>
      <c r="J104" s="41">
        <f t="shared" ref="J104:N104" ca="1" si="18">I104*(1+J$28)</f>
        <v>6.0791412295313693E-2</v>
      </c>
      <c r="K104" s="41">
        <f t="shared" ca="1" si="18"/>
        <v>6.2250406190401224E-2</v>
      </c>
      <c r="L104" s="41">
        <f t="shared" ca="1" si="18"/>
        <v>6.324641268944764E-2</v>
      </c>
      <c r="M104" s="41">
        <f t="shared" ca="1" si="18"/>
        <v>6.4258355292478808E-2</v>
      </c>
      <c r="N104" s="41">
        <f t="shared" ca="1" si="18"/>
        <v>6.5286488977158469E-2</v>
      </c>
    </row>
    <row r="105" spans="2:23" ht="15" thickBot="1" x14ac:dyDescent="0.4">
      <c r="B105" s="38" t="str">
        <f ca="1"/>
        <v>Micro tube   10mm</v>
      </c>
      <c r="C105" s="39" t="str">
        <f ca="1"/>
        <v>EUR/m/year</v>
      </c>
      <c r="D105" s="42">
        <f ca="1"/>
        <v>5.1748962079344103E-2</v>
      </c>
      <c r="E105" s="43">
        <f ca="1"/>
        <v>5.1748962079344103E-2</v>
      </c>
      <c r="F105" s="43">
        <f ca="1"/>
        <v>5.1748962079344103E-2</v>
      </c>
      <c r="G105" s="43">
        <f ca="1"/>
        <v>5.1748962079344103E-2</v>
      </c>
      <c r="H105" s="43">
        <f ca="1"/>
        <v>5.1748962079344103E-2</v>
      </c>
      <c r="I105" s="43">
        <f ca="1"/>
        <v>5.1748962079344103E-2</v>
      </c>
      <c r="J105" s="41">
        <f t="shared" ref="J105:N105" ca="1" si="19">I105*(1+J$28)</f>
        <v>5.5888879045691633E-2</v>
      </c>
      <c r="K105" s="41">
        <f t="shared" ca="1" si="19"/>
        <v>5.7230212142788235E-2</v>
      </c>
      <c r="L105" s="41">
        <f t="shared" ca="1" si="19"/>
        <v>5.8145895537072848E-2</v>
      </c>
      <c r="M105" s="41">
        <f t="shared" ca="1" si="19"/>
        <v>5.9076229865666012E-2</v>
      </c>
      <c r="N105" s="41">
        <f t="shared" ca="1" si="19"/>
        <v>6.0021449543516667E-2</v>
      </c>
    </row>
    <row r="106" spans="2:23" ht="15" thickBot="1" x14ac:dyDescent="0.4">
      <c r="B106" s="38" t="str">
        <f ca="1"/>
        <v>Micro tube   7mm</v>
      </c>
      <c r="C106" s="39" t="str">
        <f ca="1"/>
        <v>EUR/m/year</v>
      </c>
      <c r="D106" s="42">
        <f ca="1"/>
        <v>5.1748962079344103E-2</v>
      </c>
      <c r="E106" s="43">
        <f ca="1"/>
        <v>5.1748962079344103E-2</v>
      </c>
      <c r="F106" s="43">
        <f ca="1"/>
        <v>5.1748962079344103E-2</v>
      </c>
      <c r="G106" s="43">
        <f ca="1"/>
        <v>5.1748962079344103E-2</v>
      </c>
      <c r="H106" s="43">
        <f ca="1"/>
        <v>5.1748962079344103E-2</v>
      </c>
      <c r="I106" s="43">
        <f ca="1"/>
        <v>5.1748962079344103E-2</v>
      </c>
      <c r="J106" s="41">
        <f t="shared" ref="J106:N106" ca="1" si="20">I106*(1+J$28)</f>
        <v>5.5888879045691633E-2</v>
      </c>
      <c r="K106" s="41">
        <f t="shared" ca="1" si="20"/>
        <v>5.7230212142788235E-2</v>
      </c>
      <c r="L106" s="41">
        <f t="shared" ca="1" si="20"/>
        <v>5.8145895537072848E-2</v>
      </c>
      <c r="M106" s="41">
        <f t="shared" ca="1" si="20"/>
        <v>5.9076229865666012E-2</v>
      </c>
      <c r="N106" s="41">
        <f t="shared" ca="1" si="20"/>
        <v>6.0021449543516667E-2</v>
      </c>
    </row>
    <row r="107" spans="2:23" x14ac:dyDescent="0.35">
      <c r="B107" s="38" t="str">
        <f ca="1"/>
        <v>Micro tube Inst.   5mm</v>
      </c>
      <c r="C107" s="39" t="str">
        <f ca="1"/>
        <v>EUR/m/year</v>
      </c>
      <c r="D107" s="42">
        <f ca="1"/>
        <v>4.947927076007462E-2</v>
      </c>
      <c r="E107" s="43">
        <f ca="1"/>
        <v>4.947927076007462E-2</v>
      </c>
      <c r="F107" s="43">
        <f ca="1"/>
        <v>4.947927076007462E-2</v>
      </c>
      <c r="G107" s="43">
        <f ca="1"/>
        <v>4.947927076007462E-2</v>
      </c>
      <c r="H107" s="43">
        <f ca="1"/>
        <v>4.947927076007462E-2</v>
      </c>
      <c r="I107" s="43">
        <f ca="1"/>
        <v>4.947927076007462E-2</v>
      </c>
      <c r="J107" s="41">
        <f t="shared" ref="J107:N107" ca="1" si="21">I107*(1+J$28)</f>
        <v>5.3437612420880597E-2</v>
      </c>
      <c r="K107" s="41">
        <f t="shared" ca="1" si="21"/>
        <v>5.4720115118981734E-2</v>
      </c>
      <c r="L107" s="41">
        <f t="shared" ca="1" si="21"/>
        <v>5.5595636960885444E-2</v>
      </c>
      <c r="M107" s="41">
        <f t="shared" ca="1" si="21"/>
        <v>5.648516715225961E-2</v>
      </c>
      <c r="N107" s="41">
        <f t="shared" ca="1" si="21"/>
        <v>5.7388929826695766E-2</v>
      </c>
    </row>
    <row r="109" spans="2:23" x14ac:dyDescent="0.35">
      <c r="B109" s="35" t="s">
        <v>51</v>
      </c>
      <c r="U109" s="5" t="s">
        <v>52</v>
      </c>
    </row>
    <row r="110" spans="2:23" ht="15" thickBot="1" x14ac:dyDescent="0.4">
      <c r="B110" s="21" t="s">
        <v>47</v>
      </c>
      <c r="C110" s="21" t="s">
        <v>30</v>
      </c>
      <c r="D110" s="21">
        <f t="array" aca="1" ref="D110:N110" ca="1">time.vector</f>
        <v>2017</v>
      </c>
      <c r="E110" s="21">
        <f ca="1"/>
        <v>2018</v>
      </c>
      <c r="F110" s="21">
        <f ca="1"/>
        <v>2019</v>
      </c>
      <c r="G110" s="21">
        <f ca="1"/>
        <v>2020</v>
      </c>
      <c r="H110" s="21">
        <f ca="1"/>
        <v>2021</v>
      </c>
      <c r="I110" s="21">
        <f ca="1"/>
        <v>2022</v>
      </c>
      <c r="J110" s="21">
        <f ca="1"/>
        <v>2023</v>
      </c>
      <c r="K110" s="21">
        <f ca="1"/>
        <v>2024</v>
      </c>
      <c r="L110" s="21">
        <f ca="1"/>
        <v>2025</v>
      </c>
      <c r="M110" s="21">
        <f ca="1"/>
        <v>2026</v>
      </c>
      <c r="N110" s="21">
        <f ca="1"/>
        <v>2027</v>
      </c>
      <c r="Q110" s="21" t="s">
        <v>53</v>
      </c>
      <c r="R110" s="21" t="s">
        <v>54</v>
      </c>
      <c r="S110" s="21" t="s">
        <v>55</v>
      </c>
      <c r="T110" s="44" t="s">
        <v>56</v>
      </c>
      <c r="U110" s="21" t="s">
        <v>57</v>
      </c>
      <c r="V110" s="21" t="s">
        <v>58</v>
      </c>
      <c r="W110" s="21" t="s">
        <v>59</v>
      </c>
    </row>
    <row r="111" spans="2:23" ht="15" thickBot="1" x14ac:dyDescent="0.4">
      <c r="B111" s="25" t="str">
        <f t="array" aca="1" ref="B111:B126" ca="1">B92:B107</f>
        <v>pipe FD flexible 110mm</v>
      </c>
      <c r="C111" s="36" t="s">
        <v>60</v>
      </c>
      <c r="D111" s="45">
        <f t="array" aca="1" ref="D111:N121" ca="1">(D73:N83+D92:N102)*(1+D27:N27)/(S111:S121)</f>
        <v>2.6693605913717397E-3</v>
      </c>
      <c r="E111" s="46">
        <f ca="1"/>
        <v>2.8100402463227831E-3</v>
      </c>
      <c r="F111" s="46">
        <f ca="1"/>
        <v>2.8368567386578033E-3</v>
      </c>
      <c r="G111" s="46">
        <f ca="1"/>
        <v>3.1954960181302689E-3</v>
      </c>
      <c r="H111" s="46">
        <f ca="1"/>
        <v>3.1811857191282778E-3</v>
      </c>
      <c r="I111" s="46">
        <f ca="1"/>
        <v>3.0281285942953778E-3</v>
      </c>
      <c r="J111" s="46">
        <f ca="1"/>
        <v>3.1521633755988319E-3</v>
      </c>
      <c r="K111" s="46">
        <f ca="1"/>
        <v>3.2185455392921268E-3</v>
      </c>
      <c r="L111" s="46">
        <f ca="1"/>
        <v>3.2857104449902502E-3</v>
      </c>
      <c r="M111" s="47">
        <f ca="1"/>
        <v>3.363801296223148E-3</v>
      </c>
      <c r="N111" s="48">
        <f ca="1"/>
        <v>3.4293534586348979E-3</v>
      </c>
      <c r="Q111" s="52">
        <v>106</v>
      </c>
      <c r="R111" s="28">
        <v>110</v>
      </c>
      <c r="S111" s="53">
        <f ca="1">(Q111/2)^2*PI()*0.01</f>
        <v>88.247337639337289</v>
      </c>
      <c r="T111" s="78" t="str">
        <f ca="1">B147</f>
        <v>63-110 mm</v>
      </c>
      <c r="U111" t="str">
        <f ca="1">B111</f>
        <v>pipe FD flexible 110mm</v>
      </c>
      <c r="V111" s="54">
        <v>0</v>
      </c>
      <c r="W111" s="55">
        <f ca="1">V111/SUM($V$111:$V$114)</f>
        <v>0</v>
      </c>
    </row>
    <row r="112" spans="2:23" ht="15" thickBot="1" x14ac:dyDescent="0.4">
      <c r="B112" s="38" t="str">
        <f ca="1"/>
        <v>pipe PEHD  110mm</v>
      </c>
      <c r="C112" s="36" t="s">
        <v>60</v>
      </c>
      <c r="D112" s="45">
        <f ca="1"/>
        <v>4.5473765875502252E-3</v>
      </c>
      <c r="E112" s="49">
        <f ca="1"/>
        <v>4.7870307471781209E-3</v>
      </c>
      <c r="F112" s="49">
        <f ca="1"/>
        <v>4.8327138556343765E-3</v>
      </c>
      <c r="G112" s="49">
        <f ca="1"/>
        <v>5.4436721008862456E-3</v>
      </c>
      <c r="H112" s="49">
        <f ca="1"/>
        <v>5.4192938588260176E-3</v>
      </c>
      <c r="I112" s="49">
        <f ca="1"/>
        <v>5.1585541190274243E-3</v>
      </c>
      <c r="J112" s="49">
        <f ca="1"/>
        <v>5.3698529830191917E-3</v>
      </c>
      <c r="K112" s="49">
        <f ca="1"/>
        <v>5.4829380034490073E-3</v>
      </c>
      <c r="L112" s="49">
        <f ca="1"/>
        <v>5.5973564603123823E-3</v>
      </c>
      <c r="M112" s="50">
        <f ca="1"/>
        <v>5.7303877599225511E-3</v>
      </c>
      <c r="N112" s="51">
        <f ca="1"/>
        <v>5.8420588356018757E-3</v>
      </c>
      <c r="Q112" s="52">
        <v>106</v>
      </c>
      <c r="R112" s="56">
        <v>110</v>
      </c>
      <c r="S112" s="53">
        <f t="shared" ref="S112:S126" ca="1" si="22">(Q112/2)^2*PI()*0.01</f>
        <v>88.247337639337289</v>
      </c>
      <c r="T112" s="78"/>
      <c r="U112" t="str">
        <f t="shared" ref="U112:U121" ca="1" si="23">B112</f>
        <v>pipe PEHD  110mm</v>
      </c>
      <c r="V112" s="54">
        <v>6190.0666653136741</v>
      </c>
      <c r="W112" s="55">
        <f ca="1">V112/SUM($V$111:$V$114)</f>
        <v>1.2551655420089746E-4</v>
      </c>
    </row>
    <row r="113" spans="2:23" ht="15" thickBot="1" x14ac:dyDescent="0.4">
      <c r="B113" s="38" t="str">
        <f ca="1"/>
        <v>pipe PVC 110 mm</v>
      </c>
      <c r="C113" s="36" t="s">
        <v>60</v>
      </c>
      <c r="D113" s="45">
        <f ca="1"/>
        <v>3.6002999948917384E-3</v>
      </c>
      <c r="E113" s="49">
        <f ca="1"/>
        <v>3.7900416740933997E-3</v>
      </c>
      <c r="F113" s="49">
        <f ca="1"/>
        <v>3.8262104170983195E-3</v>
      </c>
      <c r="G113" s="49">
        <f ca="1"/>
        <v>4.309925131485844E-3</v>
      </c>
      <c r="H113" s="49">
        <f ca="1"/>
        <v>4.2906241162575911E-3</v>
      </c>
      <c r="I113" s="49">
        <f ca="1"/>
        <v>4.0841883250290782E-3</v>
      </c>
      <c r="J113" s="49">
        <f ca="1"/>
        <v>4.2514802315390711E-3</v>
      </c>
      <c r="K113" s="49">
        <f ca="1"/>
        <v>4.3410131722659215E-3</v>
      </c>
      <c r="L113" s="49">
        <f ca="1"/>
        <v>4.4316018362416604E-3</v>
      </c>
      <c r="M113" s="50">
        <f ca="1"/>
        <v>4.5369268688369808E-3</v>
      </c>
      <c r="N113" s="51">
        <f ca="1"/>
        <v>4.6253403453672863E-3</v>
      </c>
      <c r="Q113" s="52">
        <v>103.6</v>
      </c>
      <c r="R113" s="57">
        <v>110</v>
      </c>
      <c r="S113" s="53">
        <f t="shared" ca="1" si="22"/>
        <v>84.296470718182761</v>
      </c>
      <c r="T113" s="78"/>
      <c r="U113" t="str">
        <f t="shared" ca="1" si="23"/>
        <v>pipe PVC 110 mm</v>
      </c>
      <c r="V113" s="54">
        <v>47282225.099368729</v>
      </c>
      <c r="W113" s="55">
        <f ca="1">V113/SUM($V$111:$V$114)</f>
        <v>0.95874605077831021</v>
      </c>
    </row>
    <row r="114" spans="2:23" ht="15" thickBot="1" x14ac:dyDescent="0.4">
      <c r="B114" s="38" t="str">
        <f ca="1"/>
        <v>pipe PEHD  75mm</v>
      </c>
      <c r="C114" s="36" t="s">
        <v>60</v>
      </c>
      <c r="D114" s="45">
        <f ca="1"/>
        <v>7.9599162108812266E-3</v>
      </c>
      <c r="E114" s="49">
        <f ca="1"/>
        <v>8.3794167720289241E-3</v>
      </c>
      <c r="F114" s="49">
        <f ca="1"/>
        <v>8.4593823760565155E-3</v>
      </c>
      <c r="G114" s="49">
        <f ca="1"/>
        <v>9.5288289782724574E-3</v>
      </c>
      <c r="H114" s="49">
        <f ca="1"/>
        <v>9.4861562942683952E-3</v>
      </c>
      <c r="I114" s="49">
        <f ca="1"/>
        <v>9.029746660783022E-3</v>
      </c>
      <c r="J114" s="49">
        <f ca="1"/>
        <v>9.3996129387230558E-3</v>
      </c>
      <c r="K114" s="49">
        <f ca="1"/>
        <v>9.5975616394731855E-3</v>
      </c>
      <c r="L114" s="49">
        <f ca="1"/>
        <v>9.7978444425522778E-3</v>
      </c>
      <c r="M114" s="50">
        <f ca="1"/>
        <v>1.0030707936026883E-2</v>
      </c>
      <c r="N114" s="51">
        <f ca="1"/>
        <v>1.022618160935757E-2</v>
      </c>
      <c r="Q114" s="52">
        <v>70.2</v>
      </c>
      <c r="R114" s="56">
        <v>75</v>
      </c>
      <c r="S114" s="53">
        <f t="shared" ca="1" si="22"/>
        <v>38.70473565149161</v>
      </c>
      <c r="T114" s="78"/>
      <c r="U114" t="str">
        <f t="shared" ca="1" si="23"/>
        <v>pipe PEHD  75mm</v>
      </c>
      <c r="V114" s="54">
        <v>2028320.0225855187</v>
      </c>
      <c r="W114" s="55">
        <f ca="1">V114/SUM($V$111:$V$114)</f>
        <v>4.1128432667488869E-2</v>
      </c>
    </row>
    <row r="115" spans="2:23" ht="15" thickBot="1" x14ac:dyDescent="0.4">
      <c r="B115" s="38" t="str">
        <f ca="1"/>
        <v>pipe FD flexible 50mm</v>
      </c>
      <c r="C115" s="36" t="s">
        <v>60</v>
      </c>
      <c r="D115" s="45">
        <f ca="1"/>
        <v>1.0247349858954473E-2</v>
      </c>
      <c r="E115" s="49">
        <f ca="1"/>
        <v>1.0787401902496302E-2</v>
      </c>
      <c r="F115" s="49">
        <f ca="1"/>
        <v>1.0890347147074781E-2</v>
      </c>
      <c r="G115" s="49">
        <f ca="1"/>
        <v>1.2267119615281909E-2</v>
      </c>
      <c r="H115" s="49">
        <f ca="1"/>
        <v>1.2212184122140351E-2</v>
      </c>
      <c r="I115" s="49">
        <f ca="1"/>
        <v>1.1624616480796547E-2</v>
      </c>
      <c r="J115" s="49">
        <f ca="1"/>
        <v>1.2100770883766224E-2</v>
      </c>
      <c r="K115" s="49">
        <f ca="1"/>
        <v>1.2355603916799808E-2</v>
      </c>
      <c r="L115" s="49">
        <f ca="1"/>
        <v>1.2613441800957177E-2</v>
      </c>
      <c r="M115" s="49">
        <f ca="1"/>
        <v>1.2913223057919485E-2</v>
      </c>
      <c r="N115" s="51">
        <f ca="1"/>
        <v>1.3164869817227868E-2</v>
      </c>
      <c r="Q115" s="52">
        <v>45.2</v>
      </c>
      <c r="R115" s="52">
        <v>50</v>
      </c>
      <c r="S115" s="53">
        <f t="shared" ca="1" si="22"/>
        <v>16.045998637475229</v>
      </c>
      <c r="T115" s="78" t="str">
        <f ca="1">B148</f>
        <v>50 mm</v>
      </c>
      <c r="U115" t="str">
        <f t="shared" ca="1" si="23"/>
        <v>pipe FD flexible 50mm</v>
      </c>
      <c r="V115" s="54">
        <v>1068.4606024778936</v>
      </c>
      <c r="W115" s="55">
        <f ca="1">V115/SUM($V$115:$V$116)</f>
        <v>3.2638153161719752E-5</v>
      </c>
    </row>
    <row r="116" spans="2:23" ht="15" thickBot="1" x14ac:dyDescent="0.4">
      <c r="B116" s="38" t="str">
        <f ca="1"/>
        <v>pipe PEHD  50mm</v>
      </c>
      <c r="C116" s="36" t="s">
        <v>60</v>
      </c>
      <c r="D116" s="45">
        <f ca="1"/>
        <v>1.1742011236762549E-2</v>
      </c>
      <c r="E116" s="49">
        <f ca="1"/>
        <v>1.2360834371620536E-2</v>
      </c>
      <c r="F116" s="49">
        <f ca="1"/>
        <v>1.2478795038061088E-2</v>
      </c>
      <c r="G116" s="49">
        <f ca="1"/>
        <v>1.4056381244706205E-2</v>
      </c>
      <c r="H116" s="49">
        <f ca="1"/>
        <v>1.3993432952060418E-2</v>
      </c>
      <c r="I116" s="49">
        <f ca="1"/>
        <v>1.332016367346852E-2</v>
      </c>
      <c r="J116" s="49">
        <f ca="1"/>
        <v>1.3865769164357304E-2</v>
      </c>
      <c r="K116" s="49">
        <f ca="1"/>
        <v>1.415777171902405E-2</v>
      </c>
      <c r="L116" s="49">
        <f ca="1"/>
        <v>1.4453217407393257E-2</v>
      </c>
      <c r="M116" s="49">
        <f ca="1"/>
        <v>1.4796724259044885E-2</v>
      </c>
      <c r="N116" s="51">
        <f ca="1"/>
        <v>1.508507579540937E-2</v>
      </c>
      <c r="Q116" s="52">
        <v>45.2</v>
      </c>
      <c r="R116" s="52">
        <v>50</v>
      </c>
      <c r="S116" s="53">
        <f t="shared" ca="1" si="22"/>
        <v>16.045998637475229</v>
      </c>
      <c r="T116" s="78"/>
      <c r="U116" t="str">
        <f t="shared" ca="1" si="23"/>
        <v>pipe PEHD  50mm</v>
      </c>
      <c r="V116" s="54">
        <v>32735483.67161366</v>
      </c>
      <c r="W116" s="55">
        <f ca="1">V116/SUM($V$115:$V$116)</f>
        <v>0.99996736184683832</v>
      </c>
    </row>
    <row r="117" spans="2:23" ht="15" thickBot="1" x14ac:dyDescent="0.4">
      <c r="B117" s="38" t="str">
        <f ca="1"/>
        <v>pipe FD flexible 40mm</v>
      </c>
      <c r="C117" s="36" t="s">
        <v>60</v>
      </c>
      <c r="D117" s="45">
        <f ca="1"/>
        <v>1.7098492104117905E-2</v>
      </c>
      <c r="E117" s="49">
        <f ca="1"/>
        <v>1.7999610513210147E-2</v>
      </c>
      <c r="F117" s="49">
        <f ca="1"/>
        <v>1.8171382578749954E-2</v>
      </c>
      <c r="G117" s="49">
        <f ca="1"/>
        <v>2.0468633429050122E-2</v>
      </c>
      <c r="H117" s="49">
        <f ca="1"/>
        <v>2.0376969329683404E-2</v>
      </c>
      <c r="I117" s="49">
        <f ca="1"/>
        <v>1.9396567487799055E-2</v>
      </c>
      <c r="J117" s="49">
        <f ca="1"/>
        <v>2.0191067764610014E-2</v>
      </c>
      <c r="K117" s="49">
        <f ca="1"/>
        <v>2.0616276297856846E-2</v>
      </c>
      <c r="L117" s="49">
        <f ca="1"/>
        <v>2.1046498656524026E-2</v>
      </c>
      <c r="M117" s="49">
        <f ca="1"/>
        <v>2.1546706761613115E-2</v>
      </c>
      <c r="N117" s="51">
        <f ca="1"/>
        <v>2.1966598751862805E-2</v>
      </c>
      <c r="Q117" s="52">
        <v>35.200000000000003</v>
      </c>
      <c r="R117" s="52">
        <v>40</v>
      </c>
      <c r="S117" s="53">
        <f t="shared" ca="1" si="22"/>
        <v>9.731397403759745</v>
      </c>
      <c r="T117" s="78" t="str">
        <f ca="1">B149</f>
        <v>20-40 mm</v>
      </c>
      <c r="U117" t="str">
        <f t="shared" ca="1" si="23"/>
        <v>pipe FD flexible 40mm</v>
      </c>
      <c r="V117" s="54">
        <v>639436.11748046568</v>
      </c>
      <c r="W117" s="55">
        <f ca="1">V117/SUM($V$117:$V$121)</f>
        <v>9.3548264245425589E-2</v>
      </c>
    </row>
    <row r="118" spans="2:23" ht="15" thickBot="1" x14ac:dyDescent="0.4">
      <c r="B118" s="38" t="str">
        <f ca="1"/>
        <v>pipe PEHD  40mm</v>
      </c>
      <c r="C118" s="36" t="s">
        <v>60</v>
      </c>
      <c r="D118" s="45">
        <f ca="1"/>
        <v>1.7180147547273088E-2</v>
      </c>
      <c r="E118" s="49">
        <f ca="1"/>
        <v>1.8085569331340253E-2</v>
      </c>
      <c r="F118" s="49">
        <f ca="1"/>
        <v>1.8258161710393551E-2</v>
      </c>
      <c r="G118" s="49">
        <f ca="1"/>
        <v>2.0566383296304648E-2</v>
      </c>
      <c r="H118" s="49">
        <f ca="1"/>
        <v>2.0474281446485453E-2</v>
      </c>
      <c r="I118" s="49">
        <f ca="1"/>
        <v>1.9489197604201206E-2</v>
      </c>
      <c r="J118" s="49">
        <f ca="1"/>
        <v>2.028749209115624E-2</v>
      </c>
      <c r="K118" s="49">
        <f ca="1"/>
        <v>2.0714731247396267E-2</v>
      </c>
      <c r="L118" s="49">
        <f ca="1"/>
        <v>2.1147008173047387E-2</v>
      </c>
      <c r="M118" s="49">
        <f ca="1"/>
        <v>2.1649605068577306E-2</v>
      </c>
      <c r="N118" s="51">
        <f ca="1"/>
        <v>2.2071502292173445E-2</v>
      </c>
      <c r="Q118" s="52">
        <v>35.200000000000003</v>
      </c>
      <c r="R118" s="52">
        <v>40</v>
      </c>
      <c r="S118" s="53">
        <f t="shared" ca="1" si="22"/>
        <v>9.731397403759745</v>
      </c>
      <c r="T118" s="78"/>
      <c r="U118" t="str">
        <f t="shared" ca="1" si="23"/>
        <v>pipe PEHD  40mm</v>
      </c>
      <c r="V118" s="54">
        <v>6161384.8590869829</v>
      </c>
      <c r="W118" s="55">
        <f ca="1">V118/SUM($V$117:$V$121)</f>
        <v>0.90139865916041495</v>
      </c>
    </row>
    <row r="119" spans="2:23" ht="15" thickBot="1" x14ac:dyDescent="0.4">
      <c r="B119" s="38" t="str">
        <f ca="1"/>
        <v>pipe PEHD  32mm</v>
      </c>
      <c r="C119" s="36" t="s">
        <v>60</v>
      </c>
      <c r="D119" s="45">
        <f ca="1"/>
        <v>2.4903551524381822E-2</v>
      </c>
      <c r="E119" s="49">
        <f ca="1"/>
        <v>2.6216009289297432E-2</v>
      </c>
      <c r="F119" s="49">
        <f ca="1"/>
        <v>2.6466191261986693E-2</v>
      </c>
      <c r="G119" s="49">
        <f ca="1"/>
        <v>2.981208308487452E-2</v>
      </c>
      <c r="H119" s="49">
        <f ca="1"/>
        <v>2.9678576480454976E-2</v>
      </c>
      <c r="I119" s="49">
        <f ca="1"/>
        <v>2.8250644260742714E-2</v>
      </c>
      <c r="J119" s="49">
        <f ca="1"/>
        <v>2.9407815224077673E-2</v>
      </c>
      <c r="K119" s="49">
        <f ca="1"/>
        <v>3.0027121450137747E-2</v>
      </c>
      <c r="L119" s="49">
        <f ca="1"/>
        <v>3.065373019497724E-2</v>
      </c>
      <c r="M119" s="49">
        <f ca="1"/>
        <v>3.1382271533134158E-2</v>
      </c>
      <c r="N119" s="51">
        <f ca="1"/>
        <v>3.1993834339385352E-2</v>
      </c>
      <c r="Q119" s="52">
        <v>28</v>
      </c>
      <c r="R119" s="52">
        <v>32</v>
      </c>
      <c r="S119" s="53">
        <f t="shared" ca="1" si="22"/>
        <v>6.1575216010359943</v>
      </c>
      <c r="T119" s="78"/>
      <c r="U119" t="str">
        <f t="shared" ca="1" si="23"/>
        <v>pipe PEHD  32mm</v>
      </c>
      <c r="V119" s="54">
        <v>34539.600544845271</v>
      </c>
      <c r="W119" s="55">
        <f ca="1">V119/SUM($V$117:$V$121)</f>
        <v>5.0530765941592896E-3</v>
      </c>
    </row>
    <row r="120" spans="2:23" ht="15" thickBot="1" x14ac:dyDescent="0.4">
      <c r="B120" s="38" t="str">
        <f ca="1"/>
        <v>pipe PEHD  25mm</v>
      </c>
      <c r="C120" s="36" t="s">
        <v>60</v>
      </c>
      <c r="D120" s="45">
        <f ca="1"/>
        <v>3.2539243475647545E-2</v>
      </c>
      <c r="E120" s="49">
        <f ca="1"/>
        <v>3.4254114654655152E-2</v>
      </c>
      <c r="F120" s="49">
        <f ca="1"/>
        <v>3.4581005062819761E-2</v>
      </c>
      <c r="G120" s="49">
        <f ca="1"/>
        <v>3.8952782660948024E-2</v>
      </c>
      <c r="H120" s="49">
        <f ca="1"/>
        <v>3.877834152139565E-2</v>
      </c>
      <c r="I120" s="49">
        <f ca="1"/>
        <v>3.6912590200004855E-2</v>
      </c>
      <c r="J120" s="49">
        <f ca="1"/>
        <v>3.8424562003787174E-2</v>
      </c>
      <c r="K120" s="49">
        <f ca="1"/>
        <v>3.9233754060431142E-2</v>
      </c>
      <c r="L120" s="49">
        <f ca="1"/>
        <v>4.0052487665248097E-2</v>
      </c>
      <c r="M120" s="49">
        <f ca="1"/>
        <v>4.1004407473198078E-2</v>
      </c>
      <c r="N120" s="51">
        <f ca="1"/>
        <v>4.1803481895726732E-2</v>
      </c>
      <c r="Q120" s="52">
        <v>21</v>
      </c>
      <c r="R120" s="52">
        <v>25</v>
      </c>
      <c r="S120" s="53">
        <f t="shared" ca="1" si="22"/>
        <v>3.4636059005827469</v>
      </c>
      <c r="T120" s="78"/>
      <c r="U120" t="str">
        <f t="shared" ca="1" si="23"/>
        <v>pipe PEHD  25mm</v>
      </c>
      <c r="V120" s="54">
        <v>0</v>
      </c>
      <c r="W120" s="55">
        <f ca="1">V120/SUM($V$117:$V$121)</f>
        <v>0</v>
      </c>
    </row>
    <row r="121" spans="2:23" ht="15" thickBot="1" x14ac:dyDescent="0.4">
      <c r="B121" s="38" t="str">
        <f ca="1"/>
        <v>pipe PEHD  20mm</v>
      </c>
      <c r="C121" s="36" t="s">
        <v>60</v>
      </c>
      <c r="D121" s="45">
        <f ca="1"/>
        <v>5.4217987787493989E-2</v>
      </c>
      <c r="E121" s="49">
        <f ca="1"/>
        <v>5.7075364134001362E-2</v>
      </c>
      <c r="F121" s="49">
        <f ca="1"/>
        <v>5.7620039985822637E-2</v>
      </c>
      <c r="G121" s="49">
        <f ca="1"/>
        <v>6.4904443650657381E-2</v>
      </c>
      <c r="H121" s="49">
        <f ca="1"/>
        <v>6.4613783925241045E-2</v>
      </c>
      <c r="I121" s="49">
        <f ca="1"/>
        <v>6.1505005983511302E-2</v>
      </c>
      <c r="J121" s="49">
        <f ca="1"/>
        <v>6.4024304530014273E-2</v>
      </c>
      <c r="K121" s="49">
        <f ca="1"/>
        <v>6.5372607697470941E-2</v>
      </c>
      <c r="L121" s="49">
        <f ca="1"/>
        <v>6.6736809315139117E-2</v>
      </c>
      <c r="M121" s="49">
        <f ca="1"/>
        <v>6.8322930288133812E-2</v>
      </c>
      <c r="N121" s="51">
        <f ca="1"/>
        <v>6.9654375111501687E-2</v>
      </c>
      <c r="Q121" s="52">
        <v>16</v>
      </c>
      <c r="R121" s="52">
        <v>20</v>
      </c>
      <c r="S121" s="53">
        <f t="shared" ca="1" si="22"/>
        <v>2.0106192982974678</v>
      </c>
      <c r="T121" s="78"/>
      <c r="U121" t="str">
        <f t="shared" ca="1" si="23"/>
        <v>pipe PEHD  20mm</v>
      </c>
      <c r="V121" s="54">
        <v>0</v>
      </c>
      <c r="W121" s="55">
        <f ca="1">V121/SUM($V$117:$V$121)</f>
        <v>0</v>
      </c>
    </row>
    <row r="122" spans="2:23" ht="15" thickBot="1" x14ac:dyDescent="0.4">
      <c r="B122" s="38" t="str">
        <f ca="1"/>
        <v>Micro tube   16mm</v>
      </c>
      <c r="C122" s="39" t="s">
        <v>48</v>
      </c>
      <c r="D122" s="45">
        <f t="array" aca="1" ref="D122:N126" ca="1">(D84:N88+D103:N107)*(1+D27:N27)</f>
        <v>0.12273848948345875</v>
      </c>
      <c r="E122" s="49">
        <f ca="1"/>
        <v>0.12920700797644816</v>
      </c>
      <c r="F122" s="49">
        <f ca="1"/>
        <v>0.13044004324829717</v>
      </c>
      <c r="G122" s="49">
        <f ca="1"/>
        <v>0.14693045056687748</v>
      </c>
      <c r="H122" s="49">
        <f ca="1"/>
        <v>0.14627245610586748</v>
      </c>
      <c r="I122" s="49">
        <f ca="1"/>
        <v>0.13923481556850661</v>
      </c>
      <c r="J122" s="49">
        <f ca="1"/>
        <v>0.14493799473051477</v>
      </c>
      <c r="K122" s="49">
        <f ca="1"/>
        <v>0.1479902786844679</v>
      </c>
      <c r="L122" s="49">
        <f ca="1"/>
        <v>0.15107855349392338</v>
      </c>
      <c r="M122" s="49">
        <f ca="1"/>
        <v>0.15466920855708138</v>
      </c>
      <c r="N122" s="51">
        <f ca="1"/>
        <v>0.15768332865115905</v>
      </c>
      <c r="Q122" s="52">
        <v>14</v>
      </c>
      <c r="R122" s="57">
        <v>16</v>
      </c>
      <c r="S122" s="53">
        <f t="shared" ca="1" si="22"/>
        <v>1.5393804002589986</v>
      </c>
      <c r="U122" s="53"/>
    </row>
    <row r="123" spans="2:23" ht="15" thickBot="1" x14ac:dyDescent="0.4">
      <c r="B123" s="38" t="str">
        <f ca="1"/>
        <v>Micro tube   12mm</v>
      </c>
      <c r="C123" s="39" t="s">
        <v>48</v>
      </c>
      <c r="D123" s="45">
        <f ca="1"/>
        <v>0.1144328774131495</v>
      </c>
      <c r="E123" s="49">
        <f ca="1"/>
        <v>0.12046367660962083</v>
      </c>
      <c r="F123" s="49">
        <f ca="1"/>
        <v>0.12161327340442742</v>
      </c>
      <c r="G123" s="49">
        <f ca="1"/>
        <v>0.13698778849844218</v>
      </c>
      <c r="H123" s="49">
        <f ca="1"/>
        <v>0.13637431997840274</v>
      </c>
      <c r="I123" s="49">
        <f ca="1"/>
        <v>0.12981291075560011</v>
      </c>
      <c r="J123" s="49">
        <f ca="1"/>
        <v>0.13513016050063029</v>
      </c>
      <c r="K123" s="49">
        <f ca="1"/>
        <v>0.13797589892386478</v>
      </c>
      <c r="L123" s="49">
        <f ca="1"/>
        <v>0.14085519273117664</v>
      </c>
      <c r="M123" s="49">
        <f ca="1"/>
        <v>0.14420287113592548</v>
      </c>
      <c r="N123" s="51">
        <f ca="1"/>
        <v>0.14701302821611817</v>
      </c>
      <c r="Q123" s="52">
        <v>10</v>
      </c>
      <c r="R123" s="57">
        <v>12</v>
      </c>
      <c r="S123" s="53">
        <f t="shared" ca="1" si="22"/>
        <v>0.78539816339744828</v>
      </c>
      <c r="U123" s="53"/>
      <c r="V123" s="53"/>
    </row>
    <row r="124" spans="2:23" ht="15" thickBot="1" x14ac:dyDescent="0.4">
      <c r="B124" s="38" t="str">
        <f ca="1"/>
        <v>Micro tube   10mm</v>
      </c>
      <c r="C124" s="39" t="s">
        <v>48</v>
      </c>
      <c r="D124" s="45">
        <f ca="1"/>
        <v>0.10520441955725035</v>
      </c>
      <c r="E124" s="49">
        <f ca="1"/>
        <v>0.11074886397981271</v>
      </c>
      <c r="F124" s="49">
        <f ca="1"/>
        <v>0.11180575135568327</v>
      </c>
      <c r="G124" s="49">
        <f ca="1"/>
        <v>0.12594038620018069</v>
      </c>
      <c r="H124" s="49">
        <f ca="1"/>
        <v>0.12537639094788641</v>
      </c>
      <c r="I124" s="49">
        <f ca="1"/>
        <v>0.11934412763014851</v>
      </c>
      <c r="J124" s="49">
        <f ca="1"/>
        <v>0.1242325669118698</v>
      </c>
      <c r="K124" s="49">
        <f ca="1"/>
        <v>0.12684881030097248</v>
      </c>
      <c r="L124" s="49">
        <f ca="1"/>
        <v>0.12949590299479147</v>
      </c>
      <c r="M124" s="49">
        <f ca="1"/>
        <v>0.13257360733464116</v>
      </c>
      <c r="N124" s="51">
        <f ca="1"/>
        <v>0.13515713884385058</v>
      </c>
      <c r="Q124" s="52">
        <v>8</v>
      </c>
      <c r="R124" s="57">
        <v>10</v>
      </c>
      <c r="S124" s="53">
        <f t="shared" ca="1" si="22"/>
        <v>0.50265482457436694</v>
      </c>
      <c r="U124" s="53"/>
      <c r="V124" s="53"/>
    </row>
    <row r="125" spans="2:23" ht="15" thickBot="1" x14ac:dyDescent="0.4">
      <c r="B125" s="38" t="str">
        <f ca="1"/>
        <v>Micro tube   7mm</v>
      </c>
      <c r="C125" s="36" t="s">
        <v>48</v>
      </c>
      <c r="D125" s="45">
        <f ca="1"/>
        <v>0.10520441955725035</v>
      </c>
      <c r="E125" s="49">
        <f ca="1"/>
        <v>0.11074886397981271</v>
      </c>
      <c r="F125" s="49">
        <f ca="1"/>
        <v>0.11180575135568327</v>
      </c>
      <c r="G125" s="49">
        <f ca="1"/>
        <v>0.12594038620018069</v>
      </c>
      <c r="H125" s="49">
        <f ca="1"/>
        <v>0.12537639094788641</v>
      </c>
      <c r="I125" s="49">
        <f ca="1"/>
        <v>0.11934412763014851</v>
      </c>
      <c r="J125" s="49">
        <f ca="1"/>
        <v>0.1242325669118698</v>
      </c>
      <c r="K125" s="49">
        <f ca="1"/>
        <v>0.12684881030097248</v>
      </c>
      <c r="L125" s="49">
        <f ca="1"/>
        <v>0.12949590299479147</v>
      </c>
      <c r="M125" s="49">
        <f ca="1"/>
        <v>0.13257360733464116</v>
      </c>
      <c r="N125" s="51">
        <f ca="1"/>
        <v>0.13515713884385058</v>
      </c>
      <c r="Q125" s="52">
        <v>5.5</v>
      </c>
      <c r="R125" s="57">
        <v>7</v>
      </c>
      <c r="S125" s="53">
        <f t="shared" ca="1" si="22"/>
        <v>0.23758294442772812</v>
      </c>
    </row>
    <row r="126" spans="2:23" x14ac:dyDescent="0.35">
      <c r="B126" s="38" t="str">
        <f ca="1"/>
        <v>Micro tube Inst.   5mm</v>
      </c>
      <c r="C126" s="39" t="s">
        <v>48</v>
      </c>
      <c r="D126" s="45">
        <f ca="1"/>
        <v>0.10059019062930077</v>
      </c>
      <c r="E126" s="49">
        <f ca="1"/>
        <v>0.10589145766490862</v>
      </c>
      <c r="F126" s="49">
        <f ca="1"/>
        <v>0.1069019903313112</v>
      </c>
      <c r="G126" s="49">
        <f ca="1"/>
        <v>0.12041668505104997</v>
      </c>
      <c r="H126" s="49">
        <f ca="1"/>
        <v>0.11987742643262822</v>
      </c>
      <c r="I126" s="49">
        <f ca="1"/>
        <v>0.11410973606742271</v>
      </c>
      <c r="J126" s="49">
        <f ca="1"/>
        <v>0.11878377011748954</v>
      </c>
      <c r="K126" s="49">
        <f ca="1"/>
        <v>0.12128526598952631</v>
      </c>
      <c r="L126" s="49">
        <f ca="1"/>
        <v>0.12381625812659885</v>
      </c>
      <c r="M126" s="49">
        <f ca="1"/>
        <v>0.12675897543399903</v>
      </c>
      <c r="N126" s="51">
        <f ca="1"/>
        <v>0.1292291941577168</v>
      </c>
      <c r="Q126" s="52">
        <v>3.5</v>
      </c>
      <c r="R126" s="57">
        <v>5</v>
      </c>
      <c r="S126" s="53">
        <f t="shared" ca="1" si="22"/>
        <v>9.6211275016187411E-2</v>
      </c>
    </row>
    <row r="129" spans="2:14" x14ac:dyDescent="0.35">
      <c r="B129" s="35" t="s">
        <v>51</v>
      </c>
    </row>
    <row r="130" spans="2:14" ht="15" thickBot="1" x14ac:dyDescent="0.4">
      <c r="B130" s="21" t="s">
        <v>47</v>
      </c>
      <c r="C130" s="21" t="s">
        <v>30</v>
      </c>
      <c r="D130" s="21">
        <f t="array" aca="1" ref="D130:N130" ca="1">time.vector</f>
        <v>2017</v>
      </c>
      <c r="E130" s="21">
        <f ca="1"/>
        <v>2018</v>
      </c>
      <c r="F130" s="21">
        <f ca="1"/>
        <v>2019</v>
      </c>
      <c r="G130" s="21">
        <f ca="1"/>
        <v>2020</v>
      </c>
      <c r="H130" s="21">
        <f ca="1"/>
        <v>2021</v>
      </c>
      <c r="I130" s="21">
        <f ca="1"/>
        <v>2022</v>
      </c>
      <c r="J130" s="21">
        <f ca="1"/>
        <v>2023</v>
      </c>
      <c r="K130" s="21">
        <f ca="1"/>
        <v>2024</v>
      </c>
      <c r="L130" s="21">
        <f ca="1"/>
        <v>2025</v>
      </c>
      <c r="M130" s="21">
        <f ca="1"/>
        <v>2026</v>
      </c>
      <c r="N130" s="21">
        <f ca="1"/>
        <v>2027</v>
      </c>
    </row>
    <row r="131" spans="2:14" ht="15" thickBot="1" x14ac:dyDescent="0.4">
      <c r="B131" s="25" t="str">
        <f t="array" aca="1" ref="B131:B140" ca="1">B111:B120</f>
        <v>pipe FD flexible 110mm</v>
      </c>
      <c r="C131" s="36" t="s">
        <v>48</v>
      </c>
      <c r="D131" s="58">
        <f t="array" aca="1" ref="D131:N141" ca="1">(D73:N83+D92:N102)*(1+D27:N27)</f>
        <v>0.23556396538792296</v>
      </c>
      <c r="E131" s="59">
        <f ca="1"/>
        <v>0.24797857039737317</v>
      </c>
      <c r="F131" s="59">
        <f ca="1"/>
        <v>0.25034505445076438</v>
      </c>
      <c r="G131" s="59">
        <f ca="1"/>
        <v>0.28199401603709973</v>
      </c>
      <c r="H131" s="59">
        <f ca="1"/>
        <v>0.28073117024935113</v>
      </c>
      <c r="I131" s="59">
        <f ca="1"/>
        <v>0.26722428647611601</v>
      </c>
      <c r="J131" s="59">
        <f ca="1"/>
        <v>0.27817002570082328</v>
      </c>
      <c r="K131" s="59">
        <f ca="1"/>
        <v>0.28402807491349524</v>
      </c>
      <c r="L131" s="59">
        <f ca="1"/>
        <v>0.28995519902415179</v>
      </c>
      <c r="M131" s="59">
        <f ca="1"/>
        <v>0.29684650873944457</v>
      </c>
      <c r="N131" s="60">
        <f ca="1"/>
        <v>0.30263131254878295</v>
      </c>
    </row>
    <row r="132" spans="2:14" ht="15" thickBot="1" x14ac:dyDescent="0.4">
      <c r="B132" s="38" t="str">
        <f ca="1"/>
        <v>pipe PEHD  110mm</v>
      </c>
      <c r="C132" s="36" t="s">
        <v>48</v>
      </c>
      <c r="D132" s="61">
        <f ca="1"/>
        <v>0.40129387709476211</v>
      </c>
      <c r="E132" s="62">
        <f ca="1"/>
        <v>0.42244271863611671</v>
      </c>
      <c r="F132" s="62">
        <f ca="1"/>
        <v>0.42647413133247036</v>
      </c>
      <c r="G132" s="62">
        <f ca="1"/>
        <v>0.48038956988474907</v>
      </c>
      <c r="H132" s="62">
        <f ca="1"/>
        <v>0.47823825492660665</v>
      </c>
      <c r="I132" s="62">
        <f ca="1"/>
        <v>0.45522866707260723</v>
      </c>
      <c r="J132" s="62">
        <f ca="1"/>
        <v>0.47387522926609715</v>
      </c>
      <c r="K132" s="62">
        <f ca="1"/>
        <v>0.48385468124591841</v>
      </c>
      <c r="L132" s="62">
        <f ca="1"/>
        <v>0.49395180544091266</v>
      </c>
      <c r="M132" s="62">
        <f ca="1"/>
        <v>0.50569146345421101</v>
      </c>
      <c r="N132" s="63">
        <f ca="1"/>
        <v>0.51554613857423237</v>
      </c>
    </row>
    <row r="133" spans="2:14" ht="15" thickBot="1" x14ac:dyDescent="0.4">
      <c r="B133" s="38" t="str">
        <f ca="1"/>
        <v>pipe PVC 110 mm</v>
      </c>
      <c r="C133" s="36" t="s">
        <v>48</v>
      </c>
      <c r="D133" s="61">
        <f ca="1"/>
        <v>0.30349258309606497</v>
      </c>
      <c r="E133" s="62">
        <f ca="1"/>
        <v>0.31948713700090664</v>
      </c>
      <c r="F133" s="62">
        <f ca="1"/>
        <v>0.32253603438653433</v>
      </c>
      <c r="G133" s="62">
        <f ca="1"/>
        <v>0.36331147764385646</v>
      </c>
      <c r="H133" s="62">
        <f ca="1"/>
        <v>0.36168447017883681</v>
      </c>
      <c r="I133" s="62">
        <f ca="1"/>
        <v>0.34428266154835757</v>
      </c>
      <c r="J133" s="62">
        <f ca="1"/>
        <v>0.3583847788468662</v>
      </c>
      <c r="K133" s="62">
        <f ca="1"/>
        <v>0.36593208976315988</v>
      </c>
      <c r="L133" s="62">
        <f ca="1"/>
        <v>0.37356839442339007</v>
      </c>
      <c r="M133" s="62">
        <f ca="1"/>
        <v>0.38244692294945315</v>
      </c>
      <c r="N133" s="63">
        <f ca="1"/>
        <v>0.38989986698488277</v>
      </c>
    </row>
    <row r="134" spans="2:14" ht="15" thickBot="1" x14ac:dyDescent="0.4">
      <c r="B134" s="38" t="str">
        <f ca="1"/>
        <v>pipe PEHD  75mm</v>
      </c>
      <c r="C134" s="36" t="s">
        <v>48</v>
      </c>
      <c r="D134" s="61">
        <f ca="1"/>
        <v>0.30808645275018065</v>
      </c>
      <c r="E134" s="62">
        <f ca="1"/>
        <v>0.32432311107505463</v>
      </c>
      <c r="F134" s="62">
        <f ca="1"/>
        <v>0.32741815864015444</v>
      </c>
      <c r="G134" s="62">
        <f ca="1"/>
        <v>0.36881080667230837</v>
      </c>
      <c r="H134" s="62">
        <f ca="1"/>
        <v>0.36715917171839152</v>
      </c>
      <c r="I134" s="62">
        <f ca="1"/>
        <v>0.34949395750554596</v>
      </c>
      <c r="J134" s="62">
        <f ca="1"/>
        <v>0.36380953401961608</v>
      </c>
      <c r="K134" s="62">
        <f ca="1"/>
        <v>0.37147108615470609</v>
      </c>
      <c r="L134" s="62">
        <f ca="1"/>
        <v>0.37922297910342206</v>
      </c>
      <c r="M134" s="62">
        <f ca="1"/>
        <v>0.38823589906123951</v>
      </c>
      <c r="N134" s="63">
        <f ca="1"/>
        <v>0.39580165591432981</v>
      </c>
    </row>
    <row r="135" spans="2:14" ht="15" thickBot="1" x14ac:dyDescent="0.4">
      <c r="B135" s="38" t="str">
        <f ca="1"/>
        <v>pipe FD flexible 50mm</v>
      </c>
      <c r="C135" s="36" t="s">
        <v>48</v>
      </c>
      <c r="D135" s="61">
        <f ca="1"/>
        <v>0.16442896187451544</v>
      </c>
      <c r="E135" s="62">
        <f ca="1"/>
        <v>0.17309463622935337</v>
      </c>
      <c r="F135" s="62">
        <f ca="1"/>
        <v>0.17474649548359419</v>
      </c>
      <c r="G135" s="62">
        <f ca="1"/>
        <v>0.19683818463255917</v>
      </c>
      <c r="H135" s="62">
        <f ca="1"/>
        <v>0.19595668978446071</v>
      </c>
      <c r="I135" s="62">
        <f ca="1"/>
        <v>0.1865285802120335</v>
      </c>
      <c r="J135" s="62">
        <f ca="1"/>
        <v>0.19416895311331275</v>
      </c>
      <c r="K135" s="62">
        <f ca="1"/>
        <v>0.19825800361415333</v>
      </c>
      <c r="L135" s="62">
        <f ca="1"/>
        <v>0.20239526995203197</v>
      </c>
      <c r="M135" s="62">
        <f ca="1"/>
        <v>0.20720555959278977</v>
      </c>
      <c r="N135" s="63">
        <f ca="1"/>
        <v>0.21124348314977714</v>
      </c>
    </row>
    <row r="136" spans="2:14" ht="15" thickBot="1" x14ac:dyDescent="0.4">
      <c r="B136" s="38" t="str">
        <f ca="1"/>
        <v>pipe PEHD  50mm</v>
      </c>
      <c r="C136" s="36" t="s">
        <v>48</v>
      </c>
      <c r="D136" s="61">
        <f ca="1"/>
        <v>0.18841229630631068</v>
      </c>
      <c r="E136" s="62">
        <f ca="1"/>
        <v>0.19834193148508009</v>
      </c>
      <c r="F136" s="62">
        <f ca="1"/>
        <v>0.20023472817806087</v>
      </c>
      <c r="G136" s="62">
        <f ca="1"/>
        <v>0.22554867430038814</v>
      </c>
      <c r="H136" s="62">
        <f ca="1"/>
        <v>0.22453860608236245</v>
      </c>
      <c r="I136" s="62">
        <f ca="1"/>
        <v>0.21373532815542293</v>
      </c>
      <c r="J136" s="62">
        <f ca="1"/>
        <v>0.22249011311882333</v>
      </c>
      <c r="K136" s="62">
        <f ca="1"/>
        <v>0.22717558571314522</v>
      </c>
      <c r="L136" s="62">
        <f ca="1"/>
        <v>0.23191630682616546</v>
      </c>
      <c r="M136" s="62">
        <f ca="1"/>
        <v>0.2374282172997309</v>
      </c>
      <c r="N136" s="63">
        <f ca="1"/>
        <v>0.24205510565934932</v>
      </c>
    </row>
    <row r="137" spans="2:14" ht="15" thickBot="1" x14ac:dyDescent="0.4">
      <c r="B137" s="38" t="str">
        <f ca="1"/>
        <v>pipe FD flexible 40mm</v>
      </c>
      <c r="C137" s="36" t="s">
        <v>48</v>
      </c>
      <c r="D137" s="61">
        <f ca="1"/>
        <v>0.16639222167021947</v>
      </c>
      <c r="E137" s="62">
        <f ca="1"/>
        <v>0.17516136301693985</v>
      </c>
      <c r="F137" s="62">
        <f ca="1"/>
        <v>0.17683294524957235</v>
      </c>
      <c r="G137" s="62">
        <f ca="1"/>
        <v>0.19918840620996828</v>
      </c>
      <c r="H137" s="62">
        <f ca="1"/>
        <v>0.19829638643137301</v>
      </c>
      <c r="I137" s="62">
        <f ca="1"/>
        <v>0.18875570649261841</v>
      </c>
      <c r="J137" s="62">
        <f ca="1"/>
        <v>0.19648730442366297</v>
      </c>
      <c r="K137" s="62">
        <f ca="1"/>
        <v>0.20062517764015766</v>
      </c>
      <c r="L137" s="62">
        <f ca="1"/>
        <v>0.20481184238433087</v>
      </c>
      <c r="M137" s="62">
        <f ca="1"/>
        <v>0.2096795662395344</v>
      </c>
      <c r="N137" s="63">
        <f ca="1"/>
        <v>0.21376570206330975</v>
      </c>
    </row>
    <row r="138" spans="2:14" ht="15" thickBot="1" x14ac:dyDescent="0.4">
      <c r="B138" s="38" t="str">
        <f ca="1"/>
        <v>pipe PEHD  40mm</v>
      </c>
      <c r="C138" s="36" t="s">
        <v>48</v>
      </c>
      <c r="D138" s="61">
        <f ca="1"/>
        <v>0.16718684323774269</v>
      </c>
      <c r="E138" s="62">
        <f ca="1"/>
        <v>0.17599786243652141</v>
      </c>
      <c r="F138" s="62">
        <f ca="1"/>
        <v>0.17767742746594939</v>
      </c>
      <c r="G138" s="62">
        <f ca="1"/>
        <v>0.20013964901438686</v>
      </c>
      <c r="H138" s="62">
        <f ca="1"/>
        <v>0.19924336931217487</v>
      </c>
      <c r="I138" s="62">
        <f ca="1"/>
        <v>0.18965712696688428</v>
      </c>
      <c r="J138" s="62">
        <f ca="1"/>
        <v>0.1974256478646742</v>
      </c>
      <c r="K138" s="62">
        <f ca="1"/>
        <v>0.2015832818804929</v>
      </c>
      <c r="L138" s="62">
        <f ca="1"/>
        <v>0.20578994043247945</v>
      </c>
      <c r="M138" s="62">
        <f ca="1"/>
        <v>0.21068091055677701</v>
      </c>
      <c r="N138" s="63">
        <f ca="1"/>
        <v>0.21478656010313393</v>
      </c>
    </row>
    <row r="139" spans="2:14" ht="15" thickBot="1" x14ac:dyDescent="0.4">
      <c r="B139" s="38" t="str">
        <f ca="1"/>
        <v>pipe PEHD  32mm</v>
      </c>
      <c r="C139" s="36" t="s">
        <v>48</v>
      </c>
      <c r="D139" s="61">
        <f ca="1"/>
        <v>0.15334415645389393</v>
      </c>
      <c r="E139" s="62">
        <f ca="1"/>
        <v>0.16142564349180921</v>
      </c>
      <c r="F139" s="62">
        <f ca="1"/>
        <v>0.16296614439283313</v>
      </c>
      <c r="G139" s="62">
        <f ca="1"/>
        <v>0.18356854556699465</v>
      </c>
      <c r="H139" s="62">
        <f ca="1"/>
        <v>0.18274647576640032</v>
      </c>
      <c r="I139" s="62">
        <f ca="1"/>
        <v>0.1739539522787068</v>
      </c>
      <c r="J139" s="62">
        <f ca="1"/>
        <v>0.18107925748153345</v>
      </c>
      <c r="K139" s="62">
        <f ca="1"/>
        <v>0.18489264894615443</v>
      </c>
      <c r="L139" s="62">
        <f ca="1"/>
        <v>0.18875100582790166</v>
      </c>
      <c r="M139" s="62">
        <f ca="1"/>
        <v>0.19323701485485054</v>
      </c>
      <c r="N139" s="63">
        <f ca="1"/>
        <v>0.19700272604473248</v>
      </c>
    </row>
    <row r="140" spans="2:14" ht="15" thickBot="1" x14ac:dyDescent="0.4">
      <c r="B140" s="38" t="str">
        <f ca="1"/>
        <v>pipe PEHD  25mm</v>
      </c>
      <c r="C140" s="36" t="s">
        <v>48</v>
      </c>
      <c r="D140" s="61">
        <f ca="1"/>
        <v>0.11270311570275149</v>
      </c>
      <c r="E140" s="62">
        <f ca="1"/>
        <v>0.11864275363710151</v>
      </c>
      <c r="F140" s="62">
        <f ca="1"/>
        <v>0.11977497318366437</v>
      </c>
      <c r="G140" s="62">
        <f ca="1"/>
        <v>0.1349170878685769</v>
      </c>
      <c r="H140" s="62">
        <f ca="1"/>
        <v>0.1343128925083189</v>
      </c>
      <c r="I140" s="62">
        <f ca="1"/>
        <v>0.12785066522252969</v>
      </c>
      <c r="J140" s="62">
        <f ca="1"/>
        <v>0.13308753968362488</v>
      </c>
      <c r="K140" s="62">
        <f ca="1"/>
        <v>0.13589026206572161</v>
      </c>
      <c r="L140" s="62">
        <f ca="1"/>
        <v>0.138726032610371</v>
      </c>
      <c r="M140" s="62">
        <f ca="1"/>
        <v>0.14202310767406814</v>
      </c>
      <c r="N140" s="63">
        <f ca="1"/>
        <v>0.14479078655894315</v>
      </c>
    </row>
    <row r="141" spans="2:14" x14ac:dyDescent="0.35">
      <c r="B141" s="38" t="str">
        <f t="array" aca="1" ref="B141" ca="1">B121:B154</f>
        <v>pipe PEHD  20mm</v>
      </c>
      <c r="C141" s="36" t="s">
        <v>48</v>
      </c>
      <c r="D141" s="61">
        <f ca="1"/>
        <v>0.10901173256039184</v>
      </c>
      <c r="E141" s="62">
        <f ca="1"/>
        <v>0.11475682858517827</v>
      </c>
      <c r="F141" s="62">
        <f ca="1"/>
        <v>0.11585196436416674</v>
      </c>
      <c r="G141" s="62">
        <f ca="1"/>
        <v>0.13049812694927229</v>
      </c>
      <c r="H141" s="62">
        <f ca="1"/>
        <v>0.12991372089611236</v>
      </c>
      <c r="I141" s="62">
        <f ca="1"/>
        <v>0.12366315197234905</v>
      </c>
      <c r="J141" s="62">
        <f ca="1"/>
        <v>0.12872850224812069</v>
      </c>
      <c r="K141" s="62">
        <f ca="1"/>
        <v>0.13143942661656466</v>
      </c>
      <c r="L141" s="62">
        <f ca="1"/>
        <v>0.13418231671581693</v>
      </c>
      <c r="M141" s="62">
        <f ca="1"/>
        <v>0.13737140215355442</v>
      </c>
      <c r="N141" s="63">
        <f ca="1"/>
        <v>0.14004843081003612</v>
      </c>
    </row>
    <row r="145" spans="2:6" x14ac:dyDescent="0.35">
      <c r="B145" s="5" t="s">
        <v>62</v>
      </c>
    </row>
    <row r="146" spans="2:6" x14ac:dyDescent="0.35">
      <c r="B146" s="21" t="s">
        <v>63</v>
      </c>
      <c r="C146" s="21" t="s">
        <v>30</v>
      </c>
      <c r="D146" s="21" t="s">
        <v>64</v>
      </c>
    </row>
    <row r="147" spans="2:6" x14ac:dyDescent="0.35">
      <c r="B147" s="64" t="s">
        <v>65</v>
      </c>
      <c r="C147" s="65" t="s">
        <v>48</v>
      </c>
      <c r="D147" s="66">
        <f ca="1">SUMPRODUCT(OFFSET($D$131:$D$134,0,$C$7-$D$130,4,1),$W$111:$W$114)</f>
        <v>0.38270048369372867</v>
      </c>
    </row>
    <row r="148" spans="2:6" x14ac:dyDescent="0.35">
      <c r="B148" s="38" t="s">
        <v>66</v>
      </c>
      <c r="C148" s="65" t="s">
        <v>48</v>
      </c>
      <c r="D148" s="66">
        <f ca="1">SUMPRODUCT(OFFSET($D$135:$D$136,0,$C$7-$D$130,2,1),$W$115:$W$116)</f>
        <v>0.23742723088799972</v>
      </c>
    </row>
    <row r="149" spans="2:6" x14ac:dyDescent="0.35">
      <c r="B149" s="38" t="s">
        <v>61</v>
      </c>
      <c r="C149" s="65" t="s">
        <v>48</v>
      </c>
      <c r="D149" s="66">
        <f ca="1">SUMPRODUCT(OFFSET($D$137:$D$141,0,$C$7-$D$130,5,1),$W$117:$W$121)</f>
        <v>0.21049909119290455</v>
      </c>
    </row>
    <row r="150" spans="2:6" ht="15" thickBot="1" x14ac:dyDescent="0.4">
      <c r="B150" s="67" t="s">
        <v>67</v>
      </c>
      <c r="C150" s="65" t="s">
        <v>48</v>
      </c>
      <c r="D150" s="66">
        <f ca="1">SUMIFS(OFFSET($D$111,0,$C$7-$D$110,16,1),$L$33:$L$48,"&lt;=16",$L$33:$L$48,"&gt;3")/COUNTIFS($L$33:$L$48,"&lt;=16",$L$33:$L$48,"&gt;=3")</f>
        <v>0.13815565395925766</v>
      </c>
    </row>
    <row r="151" spans="2:6" x14ac:dyDescent="0.35">
      <c r="E151" s="55"/>
    </row>
    <row r="153" spans="2:6" x14ac:dyDescent="0.35">
      <c r="B153" s="5" t="s">
        <v>68</v>
      </c>
    </row>
    <row r="154" spans="2:6" ht="27" x14ac:dyDescent="0.35">
      <c r="B154" s="21" t="s">
        <v>63</v>
      </c>
      <c r="C154" s="21" t="s">
        <v>30</v>
      </c>
      <c r="D154" s="21" t="s">
        <v>64</v>
      </c>
      <c r="E154" s="68" t="s">
        <v>69</v>
      </c>
      <c r="F154" s="68" t="s">
        <v>70</v>
      </c>
    </row>
    <row r="155" spans="2:6" x14ac:dyDescent="0.35">
      <c r="B155" s="64" t="s">
        <v>65</v>
      </c>
      <c r="C155" s="65" t="s">
        <v>60</v>
      </c>
      <c r="D155" s="66">
        <f ca="1">SUMPRODUCT(OFFSET($D$111:$D$114,0,$C$7-$D$110,4,1),$W$111:$W$114)</f>
        <v>4.7630272726474476E-3</v>
      </c>
      <c r="E155" s="69">
        <v>0.38450071199715202</v>
      </c>
      <c r="F155" s="66">
        <f ca="1">D155/E155</f>
        <v>1.2387564246390075E-2</v>
      </c>
    </row>
    <row r="156" spans="2:6" x14ac:dyDescent="0.35">
      <c r="B156" s="38" t="s">
        <v>66</v>
      </c>
      <c r="C156" s="65" t="s">
        <v>60</v>
      </c>
      <c r="D156" s="66">
        <f ca="1">SUMPRODUCT(OFFSET($D$115:$D$116,0,$C$7-$D$110,2,1),$W$115:$W$116)</f>
        <v>1.4796662785044204E-2</v>
      </c>
      <c r="E156" s="69">
        <v>0.41490458662907564</v>
      </c>
      <c r="F156" s="66">
        <f ca="1">D156/E156</f>
        <v>3.5662808418824271E-2</v>
      </c>
    </row>
    <row r="157" spans="2:6" x14ac:dyDescent="0.35">
      <c r="B157" s="38" t="s">
        <v>61</v>
      </c>
      <c r="C157" s="65" t="s">
        <v>60</v>
      </c>
      <c r="D157" s="66">
        <f ca="1">SUMPRODUCT(OFFSET($D$117:$D$121,0,$C$7-$D$110,5,1),$W$117:$W$121)</f>
        <v>2.1689159019677821E-2</v>
      </c>
      <c r="E157" s="69">
        <v>0.37580000000000002</v>
      </c>
      <c r="F157" s="66">
        <f ca="1">D157/E157</f>
        <v>5.7714632835757902E-2</v>
      </c>
    </row>
    <row r="158" spans="2:6" ht="15" thickBot="1" x14ac:dyDescent="0.4">
      <c r="B158" s="67" t="s">
        <v>67</v>
      </c>
      <c r="C158" s="65" t="s">
        <v>48</v>
      </c>
      <c r="D158" s="66">
        <f ca="1">SUMIFS(OFFSET($D$111,0,$C$7-$D$110,16,1),$L$33:$L$48,"&lt;=16",$L$33:$L$48,"&gt;3")/COUNTIFS($L$33:$L$48,"&lt;=16",$L$33:$L$48,"&gt;=3")</f>
        <v>0.13815565395925766</v>
      </c>
      <c r="E158" s="70"/>
      <c r="F158" s="70"/>
    </row>
    <row r="159" spans="2:6" x14ac:dyDescent="0.35">
      <c r="E159" s="18"/>
    </row>
  </sheetData>
  <mergeCells count="21">
    <mergeCell ref="J42:K42"/>
    <mergeCell ref="B4:G4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T111:T114"/>
    <mergeCell ref="T115:T116"/>
    <mergeCell ref="T117:T121"/>
    <mergeCell ref="J43:K43"/>
    <mergeCell ref="J44:K44"/>
    <mergeCell ref="J45:K45"/>
    <mergeCell ref="J46:K46"/>
    <mergeCell ref="J47:K47"/>
    <mergeCell ref="J48:K48"/>
  </mergeCells>
  <conditionalFormatting sqref="F158">
    <cfRule type="cellIs" dxfId="1" priority="2" operator="lessThanOrEqual">
      <formula>0</formula>
    </cfRule>
  </conditionalFormatting>
  <conditionalFormatting sqref="E158">
    <cfRule type="cellIs" dxfId="0" priority="1" operator="lessThanOrEqual">
      <formula>0</formula>
    </cfRule>
  </conditionalFormatting>
  <dataValidations count="2">
    <dataValidation type="list" allowBlank="1" showInputMessage="1" showErrorMessage="1" sqref="C10">
      <formula1>"Yes,No"</formula1>
    </dataValidation>
    <dataValidation type="list" allowBlank="1" showInputMessage="1" showErrorMessage="1" sqref="C7 C11">
      <formula1>time.vector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Sikirica</dc:creator>
  <cp:lastModifiedBy>Mladen Sikirica</cp:lastModifiedBy>
  <dcterms:created xsi:type="dcterms:W3CDTF">2024-04-11T11:04:36Z</dcterms:created>
  <dcterms:modified xsi:type="dcterms:W3CDTF">2024-04-14T13:07:31Z</dcterms:modified>
</cp:coreProperties>
</file>